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Z:\01_Ε.Π. 2007-2013\03_ΠΠ_2021_2027\Εξειδίκευση_21_27\Επιστολές_εξειδίκευσης\Υλικό_ιστοσελίδας\"/>
    </mc:Choice>
  </mc:AlternateContent>
  <xr:revisionPtr revIDLastSave="0" documentId="13_ncr:1_{745085F9-92A6-4D12-98EF-381388271D2D}" xr6:coauthVersionLast="47" xr6:coauthVersionMax="47" xr10:uidLastSave="{00000000-0000-0000-0000-000000000000}"/>
  <bookViews>
    <workbookView xWindow="-120" yWindow="-120" windowWidth="29040" windowHeight="15840" xr2:uid="{A44FEE47-BA3F-42EF-9928-8EDBB9C47D78}"/>
  </bookViews>
  <sheets>
    <sheet name="Δομή_ΠεΠ_ΑΜΘ_21_27" sheetId="1" r:id="rId1"/>
  </sheets>
  <externalReferences>
    <externalReference r:id="rId2"/>
    <externalReference r:id="rId3"/>
    <externalReference r:id="rId4"/>
    <externalReference r:id="rId5"/>
  </externalReferences>
  <definedNames>
    <definedName name="_xlnm.Print_Area" localSheetId="0">Δομή_ΠεΠ_ΑΜΘ_21_27!$A$1:$AA$114</definedName>
    <definedName name="rngIND_ID_Common">[1]!IND_ID[IND_ID]</definedName>
    <definedName name="rngUnit_Specific">'[1]Ειδικοί δείκτες'!#REF!</definedName>
    <definedName name="rngΚωδικός_ΟΧΑ">[1]menus!$W$2:$W$17</definedName>
    <definedName name="rngΠΠ">[1]menus!$V$2:$V$209</definedName>
    <definedName name="rngΠΡΟΓΡΑΜΜΑ">[2]rng!$A$2:$A$23</definedName>
    <definedName name="rngΤΔΜ">[2]rng!$C$2:$C$5</definedName>
    <definedName name="vlookupCodesPS">[1]menus!$A$2:$C$22</definedName>
    <definedName name="ΟνομασίαΚοινούΔείκτη">IF('[1]2.1.1.1.2 Δείκτες αποτελεσμάτων'!XFD1="","",LOOKUP('[1]2.1.1.1.2 Δείκτες αποτελεσμάτων'!XFD1,[1]!IND_ID[IND_ID],[1]!IND_NAME[IND_NAME]))</definedName>
    <definedName name="Πεδίο_παρέμβασης">[3]Φύλλο2!$B$1:$B$123</definedName>
    <definedName name="ΣΠ_ΤΑΜ">[1]menus!$CA$1:$CH$1</definedName>
    <definedName name="ΣΠ4_ΕΚΤ">[1]!Πίνακας4[ΣΠ4_ΕΚΤ]</definedName>
    <definedName name="ΦΟΡ1">[4]Φύλλο2!$F$2:$F$23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10" i="1" l="1"/>
  <c r="J109" i="1"/>
  <c r="J108" i="1"/>
  <c r="J107" i="1"/>
  <c r="J106" i="1"/>
  <c r="J105" i="1"/>
  <c r="I105" i="1"/>
  <c r="M105" i="1" s="1"/>
  <c r="M104" i="1"/>
  <c r="J104" i="1"/>
  <c r="I104" i="1"/>
  <c r="H104" i="1"/>
  <c r="L104" i="1" s="1"/>
  <c r="J103" i="1"/>
  <c r="I103" i="1"/>
  <c r="M103" i="1" s="1"/>
  <c r="M102" i="1"/>
  <c r="J102" i="1"/>
  <c r="J110" i="1" s="1"/>
  <c r="I102" i="1"/>
  <c r="I110" i="1" s="1"/>
  <c r="H102" i="1"/>
  <c r="L100" i="1"/>
  <c r="J100" i="1"/>
  <c r="I100" i="1"/>
  <c r="M100" i="1" s="1"/>
  <c r="H100" i="1"/>
  <c r="J98" i="1"/>
  <c r="J97" i="1"/>
  <c r="M96" i="1"/>
  <c r="J96" i="1"/>
  <c r="I96" i="1"/>
  <c r="H96" i="1"/>
  <c r="L96" i="1" s="1"/>
  <c r="J95" i="1"/>
  <c r="J94" i="1"/>
  <c r="J93" i="1"/>
  <c r="J92" i="1"/>
  <c r="J91" i="1"/>
  <c r="M90" i="1"/>
  <c r="J90" i="1"/>
  <c r="I90" i="1"/>
  <c r="H90" i="1"/>
  <c r="L90" i="1" s="1"/>
  <c r="L89" i="1"/>
  <c r="J89" i="1"/>
  <c r="I89" i="1"/>
  <c r="M89" i="1" s="1"/>
  <c r="H89" i="1"/>
  <c r="M87" i="1"/>
  <c r="J87" i="1"/>
  <c r="I87" i="1"/>
  <c r="H87" i="1"/>
  <c r="L87" i="1" s="1"/>
  <c r="J86" i="1"/>
  <c r="J85" i="1"/>
  <c r="L84" i="1"/>
  <c r="J84" i="1"/>
  <c r="I84" i="1"/>
  <c r="M84" i="1" s="1"/>
  <c r="H84" i="1"/>
  <c r="J83" i="1"/>
  <c r="J82" i="1"/>
  <c r="M81" i="1"/>
  <c r="J81" i="1"/>
  <c r="I81" i="1"/>
  <c r="H81" i="1"/>
  <c r="L81" i="1" s="1"/>
  <c r="M80" i="1"/>
  <c r="L80" i="1"/>
  <c r="J80" i="1"/>
  <c r="M79" i="1"/>
  <c r="J79" i="1"/>
  <c r="L79" i="1" s="1"/>
  <c r="K78" i="1"/>
  <c r="K101" i="1" s="1"/>
  <c r="J78" i="1"/>
  <c r="I78" i="1"/>
  <c r="M78" i="1" s="1"/>
  <c r="H78" i="1"/>
  <c r="L78" i="1" s="1"/>
  <c r="L77" i="1"/>
  <c r="J77" i="1"/>
  <c r="I77" i="1"/>
  <c r="M77" i="1" s="1"/>
  <c r="H77" i="1"/>
  <c r="M76" i="1"/>
  <c r="J76" i="1"/>
  <c r="I76" i="1"/>
  <c r="H76" i="1"/>
  <c r="L76" i="1" s="1"/>
  <c r="L75" i="1"/>
  <c r="J75" i="1"/>
  <c r="I75" i="1"/>
  <c r="M75" i="1" s="1"/>
  <c r="H75" i="1"/>
  <c r="M74" i="1"/>
  <c r="J74" i="1"/>
  <c r="I74" i="1"/>
  <c r="H74" i="1"/>
  <c r="L74" i="1" s="1"/>
  <c r="L73" i="1"/>
  <c r="J73" i="1"/>
  <c r="I73" i="1"/>
  <c r="M73" i="1" s="1"/>
  <c r="H73" i="1"/>
  <c r="M72" i="1"/>
  <c r="J72" i="1"/>
  <c r="I72" i="1"/>
  <c r="H72" i="1"/>
  <c r="L72" i="1" s="1"/>
  <c r="M71" i="1"/>
  <c r="L71" i="1"/>
  <c r="J71" i="1"/>
  <c r="M70" i="1"/>
  <c r="J70" i="1"/>
  <c r="I70" i="1"/>
  <c r="H70" i="1"/>
  <c r="L70" i="1" s="1"/>
  <c r="L69" i="1"/>
  <c r="J69" i="1"/>
  <c r="I69" i="1"/>
  <c r="M69" i="1" s="1"/>
  <c r="H69" i="1"/>
  <c r="J68" i="1"/>
  <c r="J67" i="1"/>
  <c r="I67" i="1"/>
  <c r="M66" i="1" s="1"/>
  <c r="H67" i="1"/>
  <c r="J66" i="1"/>
  <c r="I66" i="1"/>
  <c r="H66" i="1"/>
  <c r="L66" i="1" s="1"/>
  <c r="L65" i="1"/>
  <c r="J65" i="1"/>
  <c r="I65" i="1"/>
  <c r="M65" i="1" s="1"/>
  <c r="H65" i="1"/>
  <c r="M64" i="1"/>
  <c r="J64" i="1"/>
  <c r="I64" i="1"/>
  <c r="H64" i="1"/>
  <c r="L64" i="1" s="1"/>
  <c r="L63" i="1"/>
  <c r="J63" i="1"/>
  <c r="I63" i="1"/>
  <c r="M63" i="1" s="1"/>
  <c r="H63" i="1"/>
  <c r="M62" i="1"/>
  <c r="J62" i="1"/>
  <c r="I62" i="1"/>
  <c r="H62" i="1"/>
  <c r="L62" i="1" s="1"/>
  <c r="L61" i="1"/>
  <c r="J61" i="1"/>
  <c r="I61" i="1"/>
  <c r="M61" i="1" s="1"/>
  <c r="H61" i="1"/>
  <c r="M60" i="1"/>
  <c r="J60" i="1"/>
  <c r="J101" i="1" s="1"/>
  <c r="I60" i="1"/>
  <c r="H60" i="1"/>
  <c r="L60" i="1" s="1"/>
  <c r="L59" i="1"/>
  <c r="J59" i="1"/>
  <c r="I59" i="1"/>
  <c r="M59" i="1" s="1"/>
  <c r="H59" i="1"/>
  <c r="K54" i="1"/>
  <c r="J53" i="1"/>
  <c r="J52" i="1"/>
  <c r="J51" i="1"/>
  <c r="J50" i="1"/>
  <c r="I50" i="1"/>
  <c r="M50" i="1" s="1"/>
  <c r="M49" i="1"/>
  <c r="J49" i="1"/>
  <c r="I49" i="1"/>
  <c r="H49" i="1"/>
  <c r="L49" i="1" s="1"/>
  <c r="J48" i="1"/>
  <c r="I48" i="1"/>
  <c r="M48" i="1" s="1"/>
  <c r="M47" i="1"/>
  <c r="M54" i="1" s="1"/>
  <c r="J47" i="1"/>
  <c r="J54" i="1" s="1"/>
  <c r="I47" i="1"/>
  <c r="H47" i="1"/>
  <c r="K46" i="1"/>
  <c r="J45" i="1"/>
  <c r="I45" i="1"/>
  <c r="M45" i="1" s="1"/>
  <c r="M44" i="1"/>
  <c r="J44" i="1"/>
  <c r="I44" i="1"/>
  <c r="H44" i="1"/>
  <c r="L44" i="1" s="1"/>
  <c r="J43" i="1"/>
  <c r="I43" i="1"/>
  <c r="M43" i="1" s="1"/>
  <c r="M42" i="1"/>
  <c r="J42" i="1"/>
  <c r="J46" i="1" s="1"/>
  <c r="I42" i="1"/>
  <c r="H42" i="1"/>
  <c r="L42" i="1" s="1"/>
  <c r="J41" i="1"/>
  <c r="I41" i="1"/>
  <c r="M41" i="1" s="1"/>
  <c r="M40" i="1"/>
  <c r="J40" i="1"/>
  <c r="I40" i="1"/>
  <c r="H40" i="1"/>
  <c r="L40" i="1" s="1"/>
  <c r="J39" i="1"/>
  <c r="I39" i="1"/>
  <c r="I46" i="1" s="1"/>
  <c r="K38" i="1"/>
  <c r="K55" i="1" s="1"/>
  <c r="J37" i="1"/>
  <c r="L36" i="1" s="1"/>
  <c r="J36" i="1"/>
  <c r="I36" i="1"/>
  <c r="M36" i="1" s="1"/>
  <c r="H36" i="1"/>
  <c r="J35" i="1"/>
  <c r="J34" i="1"/>
  <c r="J33" i="1"/>
  <c r="L32" i="1" s="1"/>
  <c r="J32" i="1"/>
  <c r="I32" i="1"/>
  <c r="M32" i="1" s="1"/>
  <c r="H32" i="1"/>
  <c r="M31" i="1"/>
  <c r="J31" i="1"/>
  <c r="I31" i="1"/>
  <c r="H31" i="1"/>
  <c r="L31" i="1" s="1"/>
  <c r="L30" i="1"/>
  <c r="J30" i="1"/>
  <c r="I30" i="1"/>
  <c r="M30" i="1" s="1"/>
  <c r="H30" i="1"/>
  <c r="M29" i="1"/>
  <c r="J29" i="1"/>
  <c r="I29" i="1"/>
  <c r="H29" i="1"/>
  <c r="L29" i="1" s="1"/>
  <c r="L28" i="1"/>
  <c r="J28" i="1"/>
  <c r="I28" i="1"/>
  <c r="M28" i="1" s="1"/>
  <c r="H28" i="1"/>
  <c r="J27" i="1"/>
  <c r="I27" i="1"/>
  <c r="H27" i="1"/>
  <c r="L26" i="1"/>
  <c r="J26" i="1"/>
  <c r="I26" i="1"/>
  <c r="M26" i="1" s="1"/>
  <c r="H26" i="1"/>
  <c r="M25" i="1"/>
  <c r="J25" i="1"/>
  <c r="J38" i="1" s="1"/>
  <c r="I25" i="1"/>
  <c r="H25" i="1"/>
  <c r="H38" i="1" s="1"/>
  <c r="L24" i="1"/>
  <c r="K24" i="1"/>
  <c r="H24" i="1"/>
  <c r="L23" i="1"/>
  <c r="J23" i="1"/>
  <c r="I23" i="1"/>
  <c r="M23" i="1" s="1"/>
  <c r="M24" i="1" s="1"/>
  <c r="H23" i="1"/>
  <c r="J22" i="1"/>
  <c r="J24" i="1" s="1"/>
  <c r="J21" i="1"/>
  <c r="I21" i="1"/>
  <c r="I24" i="1" s="1"/>
  <c r="H21" i="1"/>
  <c r="K20" i="1"/>
  <c r="M18" i="1"/>
  <c r="J18" i="1"/>
  <c r="I18" i="1"/>
  <c r="H18" i="1"/>
  <c r="L18" i="1" s="1"/>
  <c r="L16" i="1"/>
  <c r="J16" i="1"/>
  <c r="I16" i="1"/>
  <c r="M16" i="1" s="1"/>
  <c r="H16" i="1"/>
  <c r="M15" i="1"/>
  <c r="J15" i="1"/>
  <c r="L15" i="1" s="1"/>
  <c r="L14" i="1"/>
  <c r="J14" i="1"/>
  <c r="I14" i="1"/>
  <c r="M14" i="1" s="1"/>
  <c r="H14" i="1"/>
  <c r="M13" i="1"/>
  <c r="J13" i="1"/>
  <c r="I13" i="1"/>
  <c r="H13" i="1"/>
  <c r="L13" i="1" s="1"/>
  <c r="L12" i="1"/>
  <c r="J12" i="1"/>
  <c r="I12" i="1"/>
  <c r="I20" i="1" s="1"/>
  <c r="H12" i="1"/>
  <c r="M11" i="1"/>
  <c r="J11" i="1"/>
  <c r="J20" i="1" s="1"/>
  <c r="I11" i="1"/>
  <c r="H11" i="1"/>
  <c r="L11" i="1" s="1"/>
  <c r="K10" i="1"/>
  <c r="L9" i="1"/>
  <c r="J9" i="1"/>
  <c r="I9" i="1"/>
  <c r="M9" i="1" s="1"/>
  <c r="H9" i="1"/>
  <c r="J8" i="1"/>
  <c r="J7" i="1"/>
  <c r="M6" i="1"/>
  <c r="J6" i="1"/>
  <c r="J10" i="1" s="1"/>
  <c r="I6" i="1"/>
  <c r="H6" i="1"/>
  <c r="H10" i="1" s="1"/>
  <c r="L5" i="1"/>
  <c r="J5" i="1"/>
  <c r="I5" i="1"/>
  <c r="M5" i="1" s="1"/>
  <c r="H5" i="1"/>
  <c r="M4" i="1"/>
  <c r="J4" i="1"/>
  <c r="L4" i="1" s="1"/>
  <c r="L3" i="1"/>
  <c r="J3" i="1"/>
  <c r="I3" i="1"/>
  <c r="I10" i="1" s="1"/>
  <c r="H3" i="1"/>
  <c r="L20" i="1" l="1"/>
  <c r="M38" i="1"/>
  <c r="L101" i="1"/>
  <c r="J111" i="1"/>
  <c r="J55" i="1"/>
  <c r="M101" i="1"/>
  <c r="M110" i="1"/>
  <c r="M111" i="1" s="1"/>
  <c r="M20" i="1"/>
  <c r="K111" i="1"/>
  <c r="H101" i="1"/>
  <c r="M3" i="1"/>
  <c r="M10" i="1" s="1"/>
  <c r="L6" i="1"/>
  <c r="L10" i="1" s="1"/>
  <c r="M12" i="1"/>
  <c r="H20" i="1"/>
  <c r="L25" i="1"/>
  <c r="L38" i="1" s="1"/>
  <c r="H41" i="1"/>
  <c r="L41" i="1" s="1"/>
  <c r="H45" i="1"/>
  <c r="L45" i="1" s="1"/>
  <c r="H48" i="1"/>
  <c r="L48" i="1" s="1"/>
  <c r="I101" i="1"/>
  <c r="I111" i="1" s="1"/>
  <c r="L102" i="1"/>
  <c r="H105" i="1"/>
  <c r="L105" i="1" s="1"/>
  <c r="I54" i="1"/>
  <c r="I38" i="1"/>
  <c r="I55" i="1" s="1"/>
  <c r="K56" i="1" s="1"/>
  <c r="H39" i="1"/>
  <c r="M39" i="1"/>
  <c r="M46" i="1" s="1"/>
  <c r="H43" i="1"/>
  <c r="L43" i="1" s="1"/>
  <c r="L47" i="1"/>
  <c r="H50" i="1"/>
  <c r="L50" i="1" s="1"/>
  <c r="H103" i="1"/>
  <c r="L103" i="1" s="1"/>
  <c r="I113" i="1" l="1"/>
  <c r="H54" i="1"/>
  <c r="M55" i="1"/>
  <c r="M56" i="1" s="1"/>
  <c r="K112" i="1"/>
  <c r="K113" i="1"/>
  <c r="K114" i="1" s="1"/>
  <c r="L39" i="1"/>
  <c r="L46" i="1" s="1"/>
  <c r="L55" i="1" s="1"/>
  <c r="L56" i="1" s="1"/>
  <c r="H46" i="1"/>
  <c r="H55" i="1" s="1"/>
  <c r="J56" i="1" s="1"/>
  <c r="H110" i="1"/>
  <c r="H111" i="1" s="1"/>
  <c r="M112" i="1"/>
  <c r="J112" i="1"/>
  <c r="J113" i="1"/>
  <c r="L110" i="1"/>
  <c r="L111" i="1" s="1"/>
  <c r="L54" i="1"/>
  <c r="L113" i="1" l="1"/>
  <c r="L114" i="1" s="1"/>
  <c r="L112" i="1"/>
  <c r="M113" i="1"/>
  <c r="M114" i="1" s="1"/>
  <c r="H113" i="1"/>
  <c r="J114" i="1" s="1"/>
</calcChain>
</file>

<file path=xl/sharedStrings.xml><?xml version="1.0" encoding="utf-8"?>
<sst xmlns="http://schemas.openxmlformats.org/spreadsheetml/2006/main" count="768" uniqueCount="354">
  <si>
    <t>Προτεραιότητα</t>
  </si>
  <si>
    <t xml:space="preserve">Στόχος Πολιτικής </t>
  </si>
  <si>
    <t>Ειδικός Στόχος</t>
  </si>
  <si>
    <t>Βασικές ομάδες-στόχοι</t>
  </si>
  <si>
    <t>Δράση</t>
  </si>
  <si>
    <t>Ταμείο</t>
  </si>
  <si>
    <t>Πεδίο Παρέμβασης</t>
  </si>
  <si>
    <t>Προϋπολογισμός - Κοινοτική Συμμετοχή</t>
  </si>
  <si>
    <t>Προϋπολογισμός - Δημόσια Δαπάνη</t>
  </si>
  <si>
    <t>Προϋπολογισμός Εξειδίκευσης - Κοινοτική Συμμετοχή</t>
  </si>
  <si>
    <t>Προϋπολογισμός Εξειδίκευσης - Δημόσια Δαπάνη</t>
  </si>
  <si>
    <t>Υπόλοιπο προς Εξειδίκευσης - Κοινοτική Συμμετοχή</t>
  </si>
  <si>
    <t>Υπόλοιπο προς Εξειδίκευσης - Δημόσια Δαπάνη</t>
  </si>
  <si>
    <t>Δείκτης Εκροής που συνδέονται με τη Δράση (συμπληρώνεται το σύνολο των δεικτών της δράσης)</t>
  </si>
  <si>
    <t>Δείκτης Αποτελέσματος που συνδέονται με τη Δράση (συμπληρώνεται το σύνολο των δεικτών της δράσης)</t>
  </si>
  <si>
    <t>Δείκτης Εκροής</t>
  </si>
  <si>
    <t>Μονάδα Μέτρησης</t>
  </si>
  <si>
    <t>Δείκτης Αποτελέσματος</t>
  </si>
  <si>
    <t>1 - Προώθηση Επιχειρηματικότητας και Καινοτομίας</t>
  </si>
  <si>
    <t>Σ.Π. 1 - Μια εξυπνότερη Ευρώπη μέσω της προώθησης του καινοτόμου και έξυπνου οικονομικού μετασχηματισμού</t>
  </si>
  <si>
    <t>RSO1.1. Ανάπτυξη και ενίσχυση των ικανοτήτων έρευνας και καινοτομίας και αξιοποίηση των προηγμένων τεχνολογιών</t>
  </si>
  <si>
    <t>α) Υφιστάμενες και νέες επιχειρήσεις της Π-ΑΜΘ (πολύ μικρές, μικρές και μεσαίες)
β) Δημόσια ακαδημαϊκά ιδρύματα και ερευνητικά κέντρα τα οποία ασκούν εφαρμοσμένη και στοχευμένη έρευνα στους τομείς προτεραιότητας της RIS3.
Ωφελούμενοι θα είναι οι επιχειρήσεις και τα δημόσια ακαδημαϊκά ιδρύματα και ερευνητικά κέντρα της Π-ΑΜΘ.</t>
  </si>
  <si>
    <t>RSO1.1.α. Στήριξη επιχειρήσεων για την ενίσχυση των επιδόσεών τους στην έρευνα, ανάπτυξη και καινοτομία καθώς και για τη συνεργασία τους με ερευνητικούς / ακαδημαϊκούς φορείς</t>
  </si>
  <si>
    <t>ΕΤΠΑ</t>
  </si>
  <si>
    <t>10 - Δραστηριότητες έρευνας και καινοτομίας σε μικρές και μεσαίες επιχειρήσεις, συμπεριλαμβανομένης της δικτύωσης</t>
  </si>
  <si>
    <t>RCO01 - Υποστηριζόμενες επιχειρήσεις (από τις οποίες: πολύ μικρές, μικρές, μεσαίες, μεγάλες)</t>
  </si>
  <si>
    <t>Επιχειρήσεις</t>
  </si>
  <si>
    <t>RCO02 - Επιχειρήσεις που υποστηρίζονται με επιχορηγήσεις</t>
  </si>
  <si>
    <t>RCO10 - Επιχειρήσεις που συνεργάζονται με ερευνητικούς οργανισμούς</t>
  </si>
  <si>
    <t xml:space="preserve">RCR02 - Ιδιωτικές επενδύσεις που αντιστοιχούν σε δημόσια στήριξη (από τις οποίες: επιχορηγήσεις, χρηματοδοτικά μέσα)* </t>
  </si>
  <si>
    <t>Ευρώ</t>
  </si>
  <si>
    <t>RCR03 - Μικρές και μεσαίες επιχειρήσεις (ΜΜΕ) που εισάγουν καινοτομίες προϊόντων ή διαδικασιών</t>
  </si>
  <si>
    <t>RSO1.1.β. Εκσυγχρονισμός / αναβάθμιση ερευνητικών υποδομών δημόσιων ερευνητικών κέντρων και πανεπιστημιακών εργαστηρίων έρευνας &amp; ανάπτυξης</t>
  </si>
  <si>
    <t>RSO1.2. Αξιοποίηση των οφελών της ψηφιοποίησης για τους πολίτες, τις εταιρείες, τους ερευνητικούς οργανισμούς και τις δημόσιες αρχές</t>
  </si>
  <si>
    <t>α) Οργανισμοί και επιχειρήσεις της τοπικής αυτοδιοίκησης Α’ και Β’ βαθμού, ΝΠΔΔ, πολιτιστικοί και εκπαιδευτικοί οργανισμοί, φορείς δημόσιας υγείας.
β) Κάτοικοι, επιχειρήσεις και επισκέπτες της Π-ΑΜΘ.
Ωφελούμενοι θα είναι οι κάτοικοι, οι επιχειρήσεις και οι επισκέπτες της Π-ΑΜΘ.</t>
  </si>
  <si>
    <t>RSO1.2.α. Δράσεις Ψηφιοποίησης (Δημόσιων, Πολιτιστικών, Κοινωνικών, κ.ά., Φορέων)</t>
  </si>
  <si>
    <t>016 - Λύσεις ΤΠΕ, ηλεκτρονικές υπηρεσίες και εφαρμογές για κυβερνήσεις</t>
  </si>
  <si>
    <t>RCO14 - Δημόσιοι οργανισμοί που υποστηρίζονται για την ανάπτυξη ψηφιακών υπηρεσιών, προϊόντων και διαδικασιών</t>
  </si>
  <si>
    <t>Δημόσιοι οργανισμοί</t>
  </si>
  <si>
    <t>RCR11 - Χρήστες νέων και αναβαθμισμένων δημόσιων ψηφιακών υπηρεσιών, προϊόντων και διαδικασιών*</t>
  </si>
  <si>
    <t>Χρήστες /έτος</t>
  </si>
  <si>
    <t>RSO1.3. Ενίσχυση της βιώσιμης ανάπτυξης και της ανταγωνιστικότητας των ΜΜΕ και δημιουργία θέσεων εργασίας στις ΜΜΕ, μεταξύ άλλων μέσω παραγωγικών επενδύσεων</t>
  </si>
  <si>
    <t>α) Υφιστάμενες και νέες επιχειρήσεις, β) Δημόσιοι φορείς στήριξης της επιχειρηματικότητας συμπεριλαμβανομένων επιμελητηρίων, επαγγελματικών ενώσεων κλπ. και γ) ΟΤΑ Α’ βαθμού και τα Νομικά τους Πρόσωπα. Ωφελούμενοι θα είναι οι επιχειρήσεις.</t>
  </si>
  <si>
    <t>RSO1.3.α.1. Ενίσχυση υφιστάμενων επιχειρήσεων κατά προτεραιότητα σε τομείς της στρατηγικής RIS3</t>
  </si>
  <si>
    <t>021 - Επιχειρηματική ανάπτυξη και διεθνοποίηση ΜΜΕ, συμπεριλαβανομένων παραγωγικών επενδύσεων</t>
  </si>
  <si>
    <t>επιχειρήσεις</t>
  </si>
  <si>
    <t>RCR01 - Θέσεις εργασίας που δημιουργήθηκαν σε υποστηριζόμενες οντότητες</t>
  </si>
  <si>
    <t>ετήσια ΙΠΑ</t>
  </si>
  <si>
    <t>RCR02 - Ιδιωτικές επενδύσεις οι οποίες συμπληρώνουν τη δημόσια στήριξη (εκ της οποίας: επιχορηγήσεις, χρηματοδοτικά μέσα)</t>
  </si>
  <si>
    <t>ευρώ</t>
  </si>
  <si>
    <t>RSO1.3.α.2. Ενίσχυση για την ίδρυση επιχειρήσεων κατά προτεραιότητα σε τομείς της στρατηγικής RIS3</t>
  </si>
  <si>
    <t>RCO05 - Νέες επιχειρήσεις που υποστηρίζονται</t>
  </si>
  <si>
    <t>RSO1.3.β. Ενίσχυση της εξωστρέφειας των επιχειρήσεων και στήριξη των εξαγωγών κατά προτεραιότητα σε τομείς της στρατηγικής RIS3</t>
  </si>
  <si>
    <t>RSO1.3.γ. Ανάπτυξη / αναβάθμιση μηχανισμών και δομών στήριξης επιχειρήσεων</t>
  </si>
  <si>
    <t>025 - Εκκολαπτήριο επιχειρήσεων, υποστήριξη τεχνοβλαστών, παράγωγων επιχειρήσεων (spin outs) και νεοσύστατων επιχειρήσεων</t>
  </si>
  <si>
    <t>RCO15 - Ικανότητες που έχουν δημιουργηθεί για την εκκόλαψη
επιχειρήσεων</t>
  </si>
  <si>
    <t>RCR18 - ΜΜΕ που χρησιμοποιούν υπηρεσίες εκκολαπτηρίου μετά τη δημιουργία του εκκολαπτηρίου</t>
  </si>
  <si>
    <t>επιχειρήσεις/έτος</t>
  </si>
  <si>
    <t>Σύνολο Προτεραιότητας 1</t>
  </si>
  <si>
    <t>2 - Bιώσιμη διαχείριση πόρων και υποδομών</t>
  </si>
  <si>
    <t>Σ.Π. 2 - Μια πιο πράσινη Ευρώπη με χαμηλές εκπομπές άνθρακα μέσω της προώθησης της δίκαιης μετάβασης σε καθαρές μορφές ενέργειας, των πράσινων και μπλε επενδύσεων, της κυκλικής οικονομίας, της προσαρμογής στην κλιματική αλλαγή, της πρόληψης και της διαχείρισης των κινδύνων.</t>
  </si>
  <si>
    <t>RSO2.1. Προώθηση μέτρων ενεργειακής απόδοσης και μείωση των εκπομπών αερίων του θερμοκηπίου</t>
  </si>
  <si>
    <t>ΟΤΑ Α’ και Β’ Βαθμού, συμπεριλαμβανομένων των Νομικών τους Προσώπων και των οργανισμών τους (ΔΕΥΑ, Μουσεία κ.α.), ΝΠΔΔ και ΝΠΙΔ που διαθέτουν κτιριακές υποδομές στην Περιφέρεια (υγεία, πολιτισμός, αθλητισμός). Ωφελούμενοι θα είναι δημόσιοι φορείς.</t>
  </si>
  <si>
    <t>RSO2.1.α. Δράσεις εξοικονόμησης ενέργειας σε δημόσια / δημοτικά κτίρια περιφερειακής και τοπικής αρμοδιότητας σε τομείς όπως υγεία, εκπαίδευση, αθλητισμός, πολιτισμός, δημόσια διοίκηση και αυτοδιοίκηση κ.α.</t>
  </si>
  <si>
    <t>045 - Ανακαίνιση για ενεργειακή απόδοση ή μέτρα ενεργειακής απόδοσης σε δημόσια υποδομή, έργα επίδειξης και υποστηρικτικά μέτρα σύμφωνα με τα κριτήρια ενεργειακής απόδοσης</t>
  </si>
  <si>
    <t>RCO19 - Δημόσια κτίρια με βελτιωμένη ενεργειακή απόδοση</t>
  </si>
  <si>
    <t>Τετραγωνικά μέτρα</t>
  </si>
  <si>
    <t xml:space="preserve">RCR26 - Ετήσια κατανάλωση πρωτογενούς ενέργειας (εκ της οποίας: κατοικίες, δημόσια κτίρια, επιχειρήσεις, άλλα) </t>
  </si>
  <si>
    <t>MWh/έτος</t>
  </si>
  <si>
    <t>RCR29 - Εκτιμώμενες εκπομπές αερίων του θερμοκηπίου*</t>
  </si>
  <si>
    <t>Τόννοι ισοδυνάμου διοξειδίου του άνθρακα ανά έτος</t>
  </si>
  <si>
    <t>RSO2.2. Προώθηση των ανανεώσιμων πηγών ενέργειας σύμφωνα με την οδηγία για τις ανανεώσιμες πηγές ενέργειας (ΕΕ) 2018/2001[1] συμπεριλαμβανομένων των κριτηρίων βιωσιμότητας που καθορίζονται σ᾿ αυτήν</t>
  </si>
  <si>
    <t>ΟΤΑ Α’ και Β’ Βαθμού, συμπεριλαμβανομένων των Νομικών τους Προσώπων και των οργανισμών τους (π.χ. ΔΕΥΑ) και επιχειρήσεις της Π-ΑΜΘ. Ωφελούμενοι θα είναι κάτοικοι και επιχειρήσεις της Π-ΑΜΘ.</t>
  </si>
  <si>
    <t>RSO2.2.α. Ανάπτυξη βασικών υποδομών και εφαρμογών για την αξιοποίηση της γεωθερμίας σε αστικές, αγροτικές και βιομηχανικές περιοχές</t>
  </si>
  <si>
    <t>052 - Άλλες ανανεώσιμες πηγές ενέργειας (συμπεριλαμβανομένης της γεωθερμικής ενέργειας)</t>
  </si>
  <si>
    <t>RCO22 - Πρόσθετη παραγωγική ικανότητα για ενέργεια από ανανεώσιμες πηγές (εκ της οποίας: ηλεκτρική, θερμική)</t>
  </si>
  <si>
    <t>MW</t>
  </si>
  <si>
    <t>RCR31 - Συνολική παραγωγή ενέργειας από ανανεώσιμες</t>
  </si>
  <si>
    <t>RSO2.4. Προώθηση της προσαρμογής στην κλιματική αλλαγή και της πρόληψης του κινδύνου καταστροφών, της ανθεκτικότητας, λαμβάνοντας υπόψη προσεγγίσεις που βασίζονται στο οικοσύστημα</t>
  </si>
  <si>
    <t>ΟΤΑ Α’ και Β’ Βαθμού και συνδεδεμένα με αυτούς Νομικά Πρόσωπα (π.χ. ΔΕΥΑ, Δ/νσεις Πολιτικής Προστασίας), Αποκεντρωμένη Διοίκηση (Δ/ση Υδάτων Ανατολικής Μακεδονίας και Θράκης, Δ/ση Δασών Ανατολικής Μακεδονίας και Θράκης), άλλοι αρμόδιοι φορείς για την πολιτική προστασία (π.χ. Υπουργείο Εθνικής Άμυνας, Υπουργείο Υποδομών και Μεταφορών). Ωφελούμενοι θα είναι οι κάτοικοι και επισκέπτες της Περιφέρειας, ιδιαίτερα αυτοί που κατοικούν σε περιοχές υψηλής τρωτότητας σε κλιματικούς κινδύνους, καθώς και τα φυσικά ή νομικά πρόσωπα που διατηρούν περιουσία ή παραγωγικές δραστηριότητες στις εν λόγω περιοχές.</t>
  </si>
  <si>
    <t>RSO2.4.α. Κατασκευή έργων αντιπλημμυρικής προστασίας συμπεριλαμβανομένων των πράσινων υποδομών</t>
  </si>
  <si>
    <t>058 -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t>
  </si>
  <si>
    <t>RCO25 - Αντιπλημμυρικά έργα σε ακτές, όχθες ποταμών και λιμνών που κατασκευάστηκαν ή ενισχύθηκαν πρόσφατα</t>
  </si>
  <si>
    <t>χλμ.</t>
  </si>
  <si>
    <t>RCR35 - Πληθυσμός που ωφελείται από αντιπλημμυρικά μέτρα</t>
  </si>
  <si>
    <t>άτομα</t>
  </si>
  <si>
    <t>RSO2.4.β. Ενίσχυση υποδομών πολιτικής προστασίας για πρόληψη και διαχείριση κινδύνων που συνδέονται με το κλίμα</t>
  </si>
  <si>
    <t>059 - Προσαρμογή στα μέτρα για την αντιμετώπιση της κλιματικής αλλαγής και πρόληψη και διαχείριση των κινδύνων που συνδέονται με το κλίμα: πυρκαγιές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t>
  </si>
  <si>
    <t>RCO24 - Επενδύσεις σε νέα ή αναβαθμισμένα συστήματα παρακολούθησης, ετοιμότητας, προειδοποίησης και ανταπόκρισης σε περίπτωση φυσικών καταστροφών</t>
  </si>
  <si>
    <t>RSO2.4.γ. Παρεμβάσεις προστασίας ακτών και εδαφών από διάβρωση</t>
  </si>
  <si>
    <t>RSO2.5. Προαγωγή της πρόσβασης στην ύδρευση και της βιώσιμης διαχείρισης του νερού</t>
  </si>
  <si>
    <t>ΟΤΑ Α’ και Β’ Βαθμού και τα Νομικά τους Πρόσωπα (ΔΕΥΑ), Αποκεντρωμένη Διοίκηση Μακεδονίας – Θράκης, Υπουργείο Περιβάλλοντος και Ενέργειας. Ωφελούμενοι θα είναι οι κάτοικοι και οι επισκέπτες της Π-ΑΜΘ.</t>
  </si>
  <si>
    <t>RSO2.5.α. Κατασκευή ή/και αναβάθμιση υποδομών ύδρευσης (π.χ. κατασκευή νέων εξωτερικών δικτύων και έργων επέκτασης - ενίσχυσης υφιστάμενων εξωτερικών δικτύων μεταφοράς πόσιμου νερού, αναβάθμιση εσωτερικών δικτύων διανομής πόσιμου νερού με αντικατάσταση παλαιωμένων αγωγών, διασύνδεση αγωγών, ενίσχυση διατομών, κ.α., υποδομές αποθήκευσης και διανομής πόσιμου νερού ή αναβάθμισης υφιστάμενων, εγκαταστάσεις επεξεργασίας πόσιμου νερού, κλπ)</t>
  </si>
  <si>
    <t>062 - Παροχή νερού για ανθρώπινη κατανάλωση (άντληση, επεξεργασία, υποδομές αποθήκευσης και διανομής, μέτρα αύξησης της απόδοσης, παροχή πόσιμου νερού)</t>
  </si>
  <si>
    <t>RCO30 - Μήκος νέων ή αναβαθμισμένων σωλήνων για τα συστήματα διανομής των δημόσιων δικτύων ύδρευσης</t>
  </si>
  <si>
    <t>PSO906 - Επενδύσεις σε υποδομές βελτίωσης της ποιότητας και εξοικονόμησης του πόσιμου ύδατος</t>
  </si>
  <si>
    <t>RCR41 - Πληθυσμός συνδεδεμένος σε βελτιωμένο δημόσιο δίκτυο ύδρευσης</t>
  </si>
  <si>
    <t>RSO2.5.β. Αναβάθμιση των δικτύων ύδρευσης και περιορισμός διαρροών με την εφαρμογή συστημάτων τηλεελέγχου – τηλεχειρισμού</t>
  </si>
  <si>
    <t>RSO2.5.γ. Σχέδια Διαχείρισης Λεκανών Απορροής Ποταμών - Δράσεις Θαλάσσιας Στρατηγικής &amp; Ολοκλήρωση Θαλάσσιων Χωροταξικών Πλαισίων. Συμπεριλαμβάνονται σχέδια και παρεμβάσεις για την διασφάλιση της πρόσβαση σε ποιοτικούς πόρους πόσιμου νερού (Master Plan, Σχέδια Ασφάλειας Νερού, κ.α.) καθώς και των ακτών κολύμβησης.</t>
  </si>
  <si>
    <t>064 -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επαναχρησιμοποίηση, μείωση των διαρροών)</t>
  </si>
  <si>
    <t>RCO27 - Εθνικές και υποεθνικές στρατηγικές για την προσαρμογή στην κλιματική αλλαγή</t>
  </si>
  <si>
    <t>στρατηγικές</t>
  </si>
  <si>
    <t>PSR898 - Επιφάνεια περιοχών που καλύπτονται από στρατηγικές και σχέδια διαχείρισης</t>
  </si>
  <si>
    <t>τετραγωνικά χιλιόμετρα</t>
  </si>
  <si>
    <t>RSO2.5.δ. Ανάπτυξη δικτύου παρακολούθησης επιφανειακών και υπογείων υδάτων</t>
  </si>
  <si>
    <t>Σύνολο Προτεραιότητας 2</t>
  </si>
  <si>
    <t>3 - Βελτίωση της συνδεσιμότητας της Π-ΑΜΘ</t>
  </si>
  <si>
    <t>Σ.Π. 3 - Μια πιο διασυνδεδεμένη Ευρώπη μέσω της ενίσχυσης της κινητικότητας και των περιφερειακών διασυνδέσεων.</t>
  </si>
  <si>
    <t>RSO3.1. Ανάπτυξη ανθεκτικού στην κλιματική αλλαγή, έξυπνου, ασφαλούς, βιώσιμου και διατροπικού ΔΕΔ-Μ</t>
  </si>
  <si>
    <t xml:space="preserve"> Η Εγνατία Οδός Α.Ε., η Περιφέρεια Ανατολικής Μακεδονίας και Θράκης (Δ/ση Τεχνικών Έργων), το Υπουργείο Υποδομών και Μεταφορών και οι εποπτευόμενοι φορείς του. Ωφελούμενοι θα είναι οι κάτοικοι και επισκέπτες της Π-ΑΜΘ.</t>
  </si>
  <si>
    <t>RSO3.1.α. Κατασκευή / αναβάθμιση αναλυτικού οδικού ΔΕΔ-Μ.</t>
  </si>
  <si>
    <t>088 - Νέοι ή αναβαθμισμένοι αυτοκινητόδρομοι και οδοί - Εκτεταμένο δίκτυο ΔΕΔ-Μ</t>
  </si>
  <si>
    <t>RCO43 - Μήκος νέων ή αναβαθμισμένων οδών — ΔΕΔ-Μ</t>
  </si>
  <si>
    <t>RCR56 - Εξοικονόμηση χρόνου που οφείλεται στη βελτίωση των οδικών υποδομών</t>
  </si>
  <si>
    <t>ανθρωποημέρες/έτος</t>
  </si>
  <si>
    <t>RSO3.1.β. Ανάπτυξη / αναβάθμιση Συνοριακών Σταθμών.</t>
  </si>
  <si>
    <t>PSO002 - Συνοριακοί Σταθμοί που αναβαθμίζονται</t>
  </si>
  <si>
    <t>Αριθμός</t>
  </si>
  <si>
    <t>RSO3.2. Ανάπτυξη και ενίσχυση βιώσιμης, ανθεκτικής στην κλιματική αλλαγή, έξυπνης και διατροπικής εθνικής, περιφερειακής και τοπικής κινητικότητας, με καλύτερη πρόσβαση στο ΔΕΔ-Μ και διασυνοριακή κινητικότητα</t>
  </si>
  <si>
    <t>οι ΟΤΑ Α’ Βαθμού και τα Νομικά τους Πρόσωπα, οι ΟΤΑ Β’ βαθμού, η Εγνατία Οδός Α.Ε., η Περιφέρεια Ανατολικής Μακεδονίας και Θράκης (Δ/ση Τεχνικών Έργων), το ΥΠΟΜΕΔΙ και εποπτευόμενοι φορείς, το Υπουργείο Ναυτιλίας και Νησιωτικής Πολιτικής. Ωφελούμενοι θα είναι οι κάτοικοι και επισκέπτες της Π-ΑΜΘ.</t>
  </si>
  <si>
    <t xml:space="preserve"> RSO3.2.α. Παρεμβάσεις βελτίωσης της οδικής ασφάλειας και της προσβασιμότητας των πολιτών.</t>
  </si>
  <si>
    <t>093 - Άλλες ανακατασκευές και εκσυγχρονισμοί οδών (αυτοκινητοδρόμων, εθνικών, περιφερειακών ή τοπικών οδών)</t>
  </si>
  <si>
    <t>PSO900 - Μήκος οδών με βελτιωμένη ασφάλεια</t>
  </si>
  <si>
    <t>Χιλιόμετρα</t>
  </si>
  <si>
    <t>PSR900 - Οδικά ατυχήματα</t>
  </si>
  <si>
    <t>ατυχήματα/έτος</t>
  </si>
  <si>
    <t>Σύνολο Προτεραιότητας 3</t>
  </si>
  <si>
    <t>4Α - Ενίσχυση της Κοινωνικής Συνοχής (ΕΤΠΑ)</t>
  </si>
  <si>
    <t xml:space="preserve">Σ.Π. 4 - Μια πιο κοινωνική Ευρώπη μέσω της υλοποίησης του Ευρωπαϊκού πυλώνα κοινωνικών δικαιωμάτων </t>
  </si>
  <si>
    <t>RSO4.2. Βελτίωση της ισότιμης πρόσβασης σε ποιοτικές υπηρεσίες εκπαίδευσης, κατάρτισης και διά βίου μάθησης χωρίς αποκλεισμούς μέσω της ανάπτυξης προσβάσιμων υποδομών, συμπεριλαμβανομένων της ενίσχυσης της ανθεκτικότητας της εξ αποστάσεως και της διαδικτυακής εκπαίδευσης και κατάρτισης</t>
  </si>
  <si>
    <t>οι ΟΤΑ Α’ Βαθμού και τα Νομικά τους Πρόσωπα, οι ΟΤΑ Β’ βαθμού, τα Ακαδημαϊκά Ιδρύματα με έδρα την Π-ΑΜΘ, το Υπουργείο Παιδείας και Θρησκευμάτων και οι εποπτευόμενοι οργανισμοί του. Ωφελούμενοι θα είναι οι κάτοικοι της Π-ΑΜΘ και οι χρήστες των υποδομών όλων των βαθμίδων εκπαίδευσης και των εγκαταστάσεων παιδικής φροντίδας.</t>
  </si>
  <si>
    <t>RSO4.2.α. Δημιουργία, επέκταση και εκσυγχρονισμός μονάδων προσχολικής εκπαίδευσης και φροντίδας.</t>
  </si>
  <si>
    <t>121 - Υποδομή για προσχολική εκπαίδευση και φροντίδα</t>
  </si>
  <si>
    <t>RCO66 - Χωρητικότητα τάξεων νέων ή εκσυγχρονισμένων εγκαταστάσεων παιδικής φροντίδας</t>
  </si>
  <si>
    <t>Άτομα</t>
  </si>
  <si>
    <t>RCR70 - Ετήσιος αριθμός χρηστών νέων ή εκσυγχρονισμένων εγκαταστάσεων παιδικής φροντίδας</t>
  </si>
  <si>
    <t>Χρήστες/έτος</t>
  </si>
  <si>
    <t>RSO4.2.β. Δημιουργία, επέκταση και εκσυγχρονισμός μονάδων πρωτοβάθμιας ή δευτεροβάθμιας εκπαίδευσης.</t>
  </si>
  <si>
    <t>122 - Υποδομή για πρωτοβάθμια και δευτεροβάθμια εκπαίδευση</t>
  </si>
  <si>
    <t>RCO67 - Χωρητικότητα τάξεων νέων ή εκσυγχρονισμένων εκπαιδευτικών εγκαταστάσεων</t>
  </si>
  <si>
    <t xml:space="preserve">RCR71 - Ετήσιος αριθμός χρηστών νέων ή εκσυγχρονισμένων εκπαιδευτικών εγκαταστάσεων </t>
  </si>
  <si>
    <t>RSO4.2.γ. Δημιουργία, επέκταση και εκσυγχρονισμός ιδρυμάτων τριτοβάθμιας εκπαίδευσης.</t>
  </si>
  <si>
    <t>123 - Υποδομή για τριτοβάθμια εκπαίδευση</t>
  </si>
  <si>
    <t>RSO4.5. Εξασφάλιση ισότιμης πρόσβασης στην υγειονομική περίθαλψη και ενίσχυση της ανθεκτικότητας των συστημάτων υγείας, συμπεριλαμβανομένης της πρωτοβάθμιας υγειονομικής περίθαλψης, και προώθηση της μετάβασης από την ιδρυματική φροντίδα στη φροντίδα που βασίζεται σε επίπεδο οικογένειας και τοπικής κοινότητας</t>
  </si>
  <si>
    <t>οι Κτιριακές Υποδομές Α.Ε., η 4η Υγειονομική Περιφέρεια, τα Νοσοκομεία, οι εποπτευόμενοι φορείς του Υπουργείου Υγείας, οι ΟΤΑ Α’ και Β’ Βαθμού και τα Νομικά τους Πρόσωπα, ΝΠΔΔ, το Υπουργείο Μετανάστευσης και Ασύλου και οι εποπτευόμενοι φορείς του. Ωφελούμενοι θα είναι οι κάτοικοι και επισκέπτες της Π-ΑΜΘ που λαμβάνουν αναβαθμισμένες υπηρεσίες υγείας σε όλες τις βαθμίδες καθώς και οι ευάλωτες ομάδες πληθυσμού που διαβιούν στην Π-ΑΜΘ όπως: Ηλικιωμένοι, ΑμεΑ.</t>
  </si>
  <si>
    <t>RSO4.5.α. Υποδομές και εξοπλισμοί στον τομέα της υγείας</t>
  </si>
  <si>
    <t>128 - Υποδομές στον τομέα της υγείας</t>
  </si>
  <si>
    <t>RCO69 - Χωρητικότητα νέων ή εκσυγχρονισμένων εγκαταστάσεων υγειονομικής περίθαλψης</t>
  </si>
  <si>
    <t>άτομα/έτος</t>
  </si>
  <si>
    <t>RCR73 - Ετήσιος αριθμός χρηστών νέων ή εκσυγχρονισμένων εγκαταστάσεων υγειονομικής περίθαλψης</t>
  </si>
  <si>
    <t>129 - Υγειονομικός εξοπλισμός</t>
  </si>
  <si>
    <t>130 - Κινητά περιουσιακά στοιχεία στον τομέα της υγείας</t>
  </si>
  <si>
    <t>PSO910 - Κινητές μονάδες παροχής υπηρεσιών υγείας</t>
  </si>
  <si>
    <t>κινητές μονάδες</t>
  </si>
  <si>
    <t>RSO4.5.β. Δημιουργία, επέκταση και εκσυγχρονισμός υποδομών κοινωνικής μέριμνας και ένταξης</t>
  </si>
  <si>
    <t>127 - Άλλες κοινωνικές υποδομές που συμβάλλουν στην κοινωνική ένταξη στην κοινότητα</t>
  </si>
  <si>
    <t>RCO70 - Χωρητικότητα νέων ή εκσυγχρονισμένων εγκαταστάσεων κοινωνικής μέριμνας (εκτός της στέγασης)</t>
  </si>
  <si>
    <t>RCR74 - Ετήσιος αριθμός χρηστών νέων ή εκσυγχρονισμένων εγκαταστάσεων κοινωνικής μέριμνας</t>
  </si>
  <si>
    <t>RSO4.6. Ενίσχυση του ρόλου του πολιτισμού και του βιώσιμου τουρισμού στην οικονομική ανάπτυξη, την κοινωνική ένταξη και την κοινωνική καινοτομία</t>
  </si>
  <si>
    <t>η Περιφέρεια Ανατολικής Μακεδονίας και Θράκης, οι ΟΤΑ Α΄ βαθμού και τα Νομικά τους Πρόσωπα με αρμοδιότητες στους τομείς τουρισμού / πολιτισμού, το Υπουργείο Πολιτισμού, οι τοπικές του υπηρεσίες και τα εποπτευόμενα ΝΠ, το Υπουργείο Τουρισμού.
Ωφελούμενοι θα είναι οι κάτοικοι και επισκέπτες της Π-ΑΜΘ.</t>
  </si>
  <si>
    <t>RSO4.6.α. Ανάπτυξη ολοκληρωμένων προσβάσιμων τουριστικών προορισμών</t>
  </si>
  <si>
    <t>165 - Προστασία, ανάπτυξη και προβολή της δημόσιας τουριστικής περιουσίας και υπηρεσιών στον τομέα του τουρισμού</t>
  </si>
  <si>
    <t>RCO77 - Αριθμός πολιτιστικών και τουριστικών χώρων που υποστηρίζονται</t>
  </si>
  <si>
    <t>πολιτιστικοί και
τουριστικοί χώροι</t>
  </si>
  <si>
    <t>RCR77 - Επισκέπτες πολιτιστικών και τουριστικών χώρων που υποστηρίζονται</t>
  </si>
  <si>
    <t>επισκέπτες/έτος</t>
  </si>
  <si>
    <t>RSO4.6.β. Προστασία, ανάδειξη και αξιοποίηση αξιόλογων χώρων φυσικής κληρονομιάς και ενίσχυση υποδομών προσβασιμότητας σε αυτούς.</t>
  </si>
  <si>
    <t>RSO4.6.γ. Προστασία και ανάπτυξη υποδομών και υπηρεσιών (εναλλακτικού) τουρισμού</t>
  </si>
  <si>
    <t>RSO4.6.δ. Δράσεις προβολής τουριστικών πόρων και θεματικών μορφών τουρισμού</t>
  </si>
  <si>
    <t>PSO911 - Δράσεις τουριστικής προβολής</t>
  </si>
  <si>
    <t>Δράσεις</t>
  </si>
  <si>
    <t>RSO4.6.ε. Προστασία, ανάδειξη και αξιοποίηση πολιτιστικών υποδομών</t>
  </si>
  <si>
    <t>166 - Προστασία, ανάπτυξη και προβολή της πολιτισμικής κληρονομιάς και των πολιτιστικών υπηρεσιών</t>
  </si>
  <si>
    <t>RSO4.6.στ. Δράσεις προβολής και ανάδειξης πολιτιστικής κληρονομιάς</t>
  </si>
  <si>
    <t>Σύνολο Προτεραιότητας 4Α</t>
  </si>
  <si>
    <t>5 - Ολοκληρωμένη Χωρική Ανάπτυξη στην Περιφέρεια ΑΜΘ</t>
  </si>
  <si>
    <t>ΣΠ 5 - Μια Ευρώπη πιο κοντά στους πολίτες της μέσω της προώθησης της βιώσιμη και ολοκληρωμένης ανάπτυξης των αστικών, αγροτικών και περιοχών, καθώς και μέσω της στήριξης τοπικών πρωτοβουλιών</t>
  </si>
  <si>
    <t>RSO5.1. Ενίσχυση της ολοκληρωμένης και χωρίς αποκλεισμούς κοινωνικής, οικονομικής και περιβαλλοντικής ανάπτυξης, του πολιτισμού, της φυσικής κληρονομιάς, του βιώσιμου τουρισμού και της ασφάλειας στις αστικές περιοχές</t>
  </si>
  <si>
    <t>οι κάτοικοι και επισκέπτες των περιοχών εφαρμογής Στρατηγικών Βιώσιμης Αστικής Ανάπτυξης και οι ΟΤΑ Α΄ Βαθμού και τα Νομικά τους Πρόσωπα. Ωφελούμενοι θα είναι κάτοικοι και επισκέπτες των περιοχών εφαρμογής ΣΒΑΑ.</t>
  </si>
  <si>
    <t>RSO5.1.α. Στρατηγική Βιώσιμης Αστικής Ανάπτυξης Δήμου Αλεξανδρούπολης</t>
  </si>
  <si>
    <t>165, 166, 167, 168, 016, 025, 045, 058, 067, 077, 083, 081, 122, 127, 170</t>
  </si>
  <si>
    <t>RCO58 - Ειδικές υποστηριζόμενες υποδομές για ποδηλασία</t>
  </si>
  <si>
    <t>RCO74 - Πληθυσμός που καλύπτεται από έργα στο πλαίσιο στρατηγικών για ολοκληρωμένη χωρική ανάπτυξη</t>
  </si>
  <si>
    <t xml:space="preserve">RCO75 - Στρατηγικές για ολοκληρωμένη χωρική ανάπτυξη που </t>
  </si>
  <si>
    <t>συμβολή στις στρατηγικές</t>
  </si>
  <si>
    <t>RCO76 - Ολοκληρωμένα έργα χωρικής ανάπτυξης</t>
  </si>
  <si>
    <t>έργα</t>
  </si>
  <si>
    <t>RCR64 - Ετήσιος αριθμός χρηστών των ειδικών υποδομών για ποδηλασία</t>
  </si>
  <si>
    <t>χρήστες/έτος</t>
  </si>
  <si>
    <t>PSR998 - Φορείς που συμμετέχουν στη  διαμόρφωση της εταιρικής σχέσης</t>
  </si>
  <si>
    <t>Συμμετέχοντες</t>
  </si>
  <si>
    <t>RSO5.1.β. Στρατηγική Βιώσιμης Αστικής Ανάπτυξης Δήμου Κομοτηνής</t>
  </si>
  <si>
    <t>RSO5.1.γ. Στρατηγική Βιώσιμης Αστικής Ανάπτυξης Δήμου Ξάνθης</t>
  </si>
  <si>
    <t>RSO5.1.δ. Στρατηγική Βιώσιμης Αστικής Ανάπτυξης Δήμου Καβάλας</t>
  </si>
  <si>
    <t>RSO5.1.ε. Στρατηγική Βιώσιμης Αστικής Ανάπτυξης Δήμου Δράμας</t>
  </si>
  <si>
    <t>RSO5.2. Ενίσχυση της ολοκληρωμένης και χωρίς αποκλεισμούς κοινωνικής, οικονομικής και περιβαλλοντικής τοπικής ανάπτυξης, του πολιτισμού, της φυσικής κληρονομιάς, του βιώσιμου τουρισμού και της ασφάλειας σε περιοχές πλην των αστικών</t>
  </si>
  <si>
    <t>Οι κάτοικοι και επισκέπτες των περιοχών εφαρμογής στρατηγικών Ολοκληρωμένης Χωρικής Επένδυσης και οι ΟΤΑ Α’ Βαθμού και τα Νομικά τους Πρόσωπα. Ωφελούμενοι θα είναι οι κάτοικοι και επισκέπτες των περιοχών εφαρμογής ΟΧΕ.</t>
  </si>
  <si>
    <t>RSO5.2.α. ΟΧΕ Πολιτιστικής - Τουριστικής Διαδρομής Εγνατίας Οδού</t>
  </si>
  <si>
    <t>165, 166, 167, 168, 016, 045, 058, 059, 062, 064, 065, 067, 068, 078, 079, 083, 093, 127, 130, 170</t>
  </si>
  <si>
    <t>πολιτιστικοί και τουριστικοί χώροι</t>
  </si>
  <si>
    <t>PSR998 - Φορείς που συμμετέχουν στη διαμόρφωση της εταιρικής σχέσης</t>
  </si>
  <si>
    <t>RSO5.2.β. ΟΧΕ Οροσειράς Ροδόπης και Ποταμού Νέστου.</t>
  </si>
  <si>
    <t>Σύνολο Προτεραιότητας 5</t>
  </si>
  <si>
    <t>6 - Τεχνική Βοήθεια - ΕΤΠΑ</t>
  </si>
  <si>
    <t>Διαχειριστική Αρχή Προγράμματος Π-ΑΜΘ, Φορείς και δικαιούχοι Προγράμματος Π-ΑΜΘ, Μελετητικοί και ερευνητικοί φορείς, Επιστήμονες και Επαγγελματίες της Π-ΑΜΘ, Κοινωνικοί εταίροι, Κοινωνία των πολιτών, Κάτοικοι της Π-ΑΜΘ</t>
  </si>
  <si>
    <t>TB.6.α. Πληροφόρηση και επικοινωνία του προγράμματος</t>
  </si>
  <si>
    <t>179 - Πληροφόρηση και επικοινωνία</t>
  </si>
  <si>
    <t>PSO697 - Επικοινωνιακά σχέδια δράσης</t>
  </si>
  <si>
    <t>Σχέδια</t>
  </si>
  <si>
    <t>PSO696 - Ενέργειες Επικοινωνίας και Προβολής</t>
  </si>
  <si>
    <t>Ενέργειες</t>
  </si>
  <si>
    <t>TB.6.β. Προετοιμασία, υλοποίηση, παρακολούθηση και έλεγχος του Προγράμματος</t>
  </si>
  <si>
    <t>180 - Προετοιμασία, υλοποίηση, παρακολούθηση και έλεγχος</t>
  </si>
  <si>
    <t>PSO691 - Έλεγχοι και επιθεωρήσεις</t>
  </si>
  <si>
    <t>Έλεγχοι/επιθεωρήσεις</t>
  </si>
  <si>
    <t>PSO693 - Συμβάσεις παροχής υπηρεσιών και προμηθειών</t>
  </si>
  <si>
    <t>Συμβάσεις</t>
  </si>
  <si>
    <t>TB.6.γ. Αξιολόγηση, εκπόνηση μελετών και συλλογή δεδομένων</t>
  </si>
  <si>
    <t>181 - Αξιολόγηση και μελέτες, συλλογή δεδομένων</t>
  </si>
  <si>
    <t>TB.6.δ. Υποστήριξη της Διαχειριστικής Αρχής.</t>
  </si>
  <si>
    <t>182 - Ενίσχυση της ικανότητας των αρχών του κράτους μέλους, των δικαιούχων και των οικείων εταίρων</t>
  </si>
  <si>
    <t>PSO692a - Άτομα που εκπαιδεύτηκαν/καταρτίστηκαν στους Δικαιούχους</t>
  </si>
  <si>
    <t>Αριθμός ατόμων</t>
  </si>
  <si>
    <t>PSO692b - Άτομα που εκπαιδεύτηκαν /καταρτίστηκαν εκτός Δικαιούχων</t>
  </si>
  <si>
    <t>PSO694 - Δικαιούχοι που υποστηρίζονται</t>
  </si>
  <si>
    <t>Αριθμός Δικαιούχων</t>
  </si>
  <si>
    <t>TB.6.ε. Ενίσχυση της ικανότητας φορέων και δικαιούχων του Προγράμματος.</t>
  </si>
  <si>
    <t>TB.6.στ. Στήριξη κοινωνικών εταίρων και κοινωνίας των πολιτών</t>
  </si>
  <si>
    <t>TB.6.ζ. Λειτουργία Περιφερειακής Δομής υποστήριξης της στρατηγικής RIS3.</t>
  </si>
  <si>
    <t xml:space="preserve"> </t>
  </si>
  <si>
    <t>Σύνολο Ταμείου ΕΤΠΑ</t>
  </si>
  <si>
    <t>%</t>
  </si>
  <si>
    <t>4B - Κοινωνική Ενσωμάτωση και αντιμετώπιση της φτώχειας (ΕΚΤ+)</t>
  </si>
  <si>
    <t>ESO4.1. Βελτίωση της πρόσβασης στην απασχόληση και μέτρα ενεργοποίησης για όλα τα άτομα που αναζητούν εργασία, συγκεκριμένα, τους νέους, ιδίως μέσω της υλοποίησης των εγγυήσεων για τη νεολαία, τους μακροχρόνια ανέργους και τις μειονεκτούσες ομάδες στην αγορά εργασίας, και για τα οικονομικώς αδρανή άτομα, καθώς και μέσω της προώθησης της αυτοαπασχόλησης και της κοινωνικής οικονομίας</t>
  </si>
  <si>
    <t>α) οι άνεργοι της Π-ΑΜΘ, συμπεριλαμβανομένων των μακροχρόνια ανέργων, των γυναικών αλλά και των νέων. β) οι επιχειρήσεις της Π-ΑΜΘ που δραστηριοποιούνται σε τομείς της στρατηγικής RIS3 αλλά και οι υφιστάμενες εντός των περιοχών εφαρμογής ολοκληρωμένων χωρικών στρατηγικών (ΒΑΑ και ΟΧΕ). Νέες και υφιστάμενες επιχειρήσεις της κοινωνικής και αλληλέγγυας οικονομίας</t>
  </si>
  <si>
    <r>
      <t xml:space="preserve">ESO4.1.α.  Δημιουργία νέων θέσεων εργασίας για ανέργους σε επιχειρήσεις (ΝΘΕ) κατά προτεραιότητα </t>
    </r>
    <r>
      <rPr>
        <b/>
        <sz val="10"/>
        <color rgb="FF0070C0"/>
        <rFont val="Calibri"/>
        <family val="2"/>
        <charset val="161"/>
        <scheme val="minor"/>
      </rPr>
      <t>σε τομείς της στρατηγικής RIS3</t>
    </r>
  </si>
  <si>
    <t>EKT+</t>
  </si>
  <si>
    <t>134 - Μέτρα για τη βελτίωση της πρόσβασης στην απασχόληση</t>
  </si>
  <si>
    <t>ΕΕCO02 - Άνεργοι, συμπεριλαμβανομένων των μακροχρόνια ανέργων</t>
  </si>
  <si>
    <t>αριθμός ατόμων</t>
  </si>
  <si>
    <t>EECO19 - Αριθμός υποστηριζόμενων πολύ μικρών, μικρών και μεσαίων επιχειρήσεων</t>
  </si>
  <si>
    <t>οντότητες</t>
  </si>
  <si>
    <t xml:space="preserve"> EECR05 - Συμμετέχοντες που βρίσκουν θέση απασχόλησης εντός έξι μηνών από τη λήξη της συμμετοχής τους</t>
  </si>
  <si>
    <t>PSR803 - Αριθμός νέων θέσεων εργασίας που διατηρήθηκαν στις ΜΜΕ 12 μήνες μετά τη λήξη της επιδότησης</t>
  </si>
  <si>
    <t>Αριθμός
ατόμων</t>
  </si>
  <si>
    <r>
      <t xml:space="preserve">ESO4.1.β. Δημιουργία νέων θέσεων εργασίας για ανέργους σε επιχειρήσεις (ΝΘΕ) </t>
    </r>
    <r>
      <rPr>
        <b/>
        <sz val="10"/>
        <color rgb="FF0070C0"/>
        <rFont val="Calibri"/>
        <family val="2"/>
        <charset val="161"/>
        <scheme val="minor"/>
      </rPr>
      <t>σε περιοχές εφαρμογής ολοκληρωμένων χωρικών στρατηγικών (ΒΑΑ και ΟΧΕ).</t>
    </r>
  </si>
  <si>
    <t>PSO075 - Στρατηγικές για ολοκληρωμένη χωρική ανάπτυξη που υποστηρίζονται</t>
  </si>
  <si>
    <t>αριθμός στρατηγικών</t>
  </si>
  <si>
    <t>ESO4.1.γ. Συμβουλευτική – κατάρτιση – πιστοποίηση – πρακτική άσκηση – mentoring σε ανέργους</t>
  </si>
  <si>
    <t>EECR03 - Συμμετέχοντες που αποκτούν εξειδίκευση αμέσως μετά τη λήξη της συμμετοχής τους</t>
  </si>
  <si>
    <r>
      <t xml:space="preserve">ESO4.1.δ. Ενίσχυση της αυτοαπασχόλησης (ίδρυση επιχειρήσεων από ανέργους - Νέοι Ελεύθεροι Επαγγελματίες ΝΕΕ) κατά προτεραιότητα </t>
    </r>
    <r>
      <rPr>
        <b/>
        <sz val="10"/>
        <color rgb="FF0070C0"/>
        <rFont val="Calibri"/>
        <family val="2"/>
        <charset val="161"/>
        <scheme val="minor"/>
      </rPr>
      <t>σε τομείς της στρατηγικής RIS3.</t>
    </r>
  </si>
  <si>
    <t xml:space="preserve">137 - Στήριξη της αυτοαπασχόλησης και της σύστασης επιχειρήσεων </t>
  </si>
  <si>
    <r>
      <t xml:space="preserve">ESO4.1.ε. Ενίσχυση της αυτοαπασχόλησης (ίδρυση επιχειρήσεων από ανέργους - Νέοι Ελεύθεροι Επαγγελματίες ΝΕΕ) </t>
    </r>
    <r>
      <rPr>
        <b/>
        <sz val="10"/>
        <color rgb="FF0070C0"/>
        <rFont val="Calibri"/>
        <family val="2"/>
        <charset val="161"/>
        <scheme val="minor"/>
      </rPr>
      <t>σε περιοχές εφαρμογής ολοκληρωμένων χωρικών στρατηγικών (ΒΑΑ και ΟΧΕ)</t>
    </r>
  </si>
  <si>
    <t>ESO4.1.στ. Δράσεις στήριξης υφιστάμενων ή νέων κοινωνικών επιχειρήσεων (ΚΑλΟ), συμπεριλαμβανομένων ενεργειών υποστήριξης/συμβουλευτικής/mentoring για τις νέες επιχειρήσεις για να εξασφαλιστεί η βιωσιμότητά τους</t>
  </si>
  <si>
    <t xml:space="preserve">138 - Στήριξη της κοινωνικής οικονομίας και των κοινωνικών επιχειρήσεων </t>
  </si>
  <si>
    <t>ESO4.4. Προώθηση της προσαρμογής των εργαζομένων, των επιχειρήσεων και των επιχειρηματιών στην αλλαγή, της ενεργητικής και υγιούς γήρανσης, καθώς και ενός υγιούς και καλά προσαρμοσμένου περιβάλλοντος εργασίας που αντιμετωπίζει τους κινδύνους για την υγεία</t>
  </si>
  <si>
    <t>Απασχολούμενοι - Γενικός πληθυσμός - Επιχειρήσεις</t>
  </si>
  <si>
    <r>
      <t xml:space="preserve">ESO4.4.α. Προσαρμογή εργαζομένων, επιχειρήσεων και επιχειρηματιών στην αλλαγή, συμπεριλαμβανομένης της κατάρτισης, </t>
    </r>
    <r>
      <rPr>
        <b/>
        <sz val="10"/>
        <color rgb="FF0070C0"/>
        <rFont val="Calibri"/>
        <family val="2"/>
        <charset val="161"/>
        <scheme val="minor"/>
      </rPr>
      <t>κατά προτεραιότητα σε περιοχές εφαρμογής ολοκληρωμένων χωρικών στρατηγικών (ΒΑΑ και ΟΧΕ).</t>
    </r>
  </si>
  <si>
    <t>145 - Στήριξη της προσαρμογής των εργαζομένων, των επιχειρήσεων και των επιχειρηματιών στην αλλαγή</t>
  </si>
  <si>
    <t>EECO05 - Απασχολούμενοι, συμπεριλαμβανομένων των αυτοαπασχολουμένων</t>
  </si>
  <si>
    <t>ESO4.6. Προώθηση της ίσης πρόσβασης σε ποιοτική και χωρίς αποκλεισμούς εκπαίδευση και κατάρτιση και της ολοκλήρωσής τους, ιδίως για τις μειονεκτούσες ομάδες, από την προσχολική εκπαίδευση και φροντίδα έως τη γενική και επαγγελματική εκπαίδευση και κατάρτιση, έως την τριτοβάθμια εκπαίδευση, καθώς και την εκπαίδευση και επιμόρφωση ενηλίκων, συμπεριλαμβανομένης της διευκόλυνσης της μαθησιακής κινητικότητας για όλους και της προσβασιμότητας των ατόμων με αναπηρίες</t>
  </si>
  <si>
    <t>Μαθητές με αναπηρία ή/και με ειδικές εκπαιδευτικές ανάγκες,  Παιδιά σε ανάγκη και ιδιαίτερα ευάλωτα παιδιά.</t>
  </si>
  <si>
    <t>ESO4.6.α. Εξειδικευμένη εκπαιδευτική υποστήριξη για ένταξη μαθητών με αναπηρία ή/και ειδικές εκπαιδευτικές ανάγκες</t>
  </si>
  <si>
    <t>149 - Στήριξη της πρωτοβάθμιας και δευτεροβάθμιας εκπαίδευσης (εξαιρουμένων των υποδομών)</t>
  </si>
  <si>
    <t>PSO798 - Aριθμός δομών για την ένταξη παιδιών με αναπηρία ή /και ειδικές εκπαιδευτικές ανάγκες</t>
  </si>
  <si>
    <t>Αριθμός δομών</t>
  </si>
  <si>
    <t>PSR798 - Aριθμός ωφελουμένων παιδιών με αναπηρία ή / και ειδικές εκπαιδευτικές ανάγκες.</t>
  </si>
  <si>
    <t>ESO4.6.α. Ενίσχυση κέντρων εκπαιδευτικής και συμβουλευτικής υποστήριξης (ΚΕΣΥ).</t>
  </si>
  <si>
    <t>ESO4.6.α. Κέντρα Δημιουργικής Απασχόλησης STEM (ΚΔΑΠ STEM)</t>
  </si>
  <si>
    <t>ESO4.9. Προώθηση της κοινωνικοοικονομικής ένταξης υπηκόων τρίτων χωρών, συμπεριλαμβανομένων των μεταναστών</t>
  </si>
  <si>
    <t>οι υπήκοοι τρίτων χωρών περιλαμβανομένων προσφύγων και μεταναστών (δικαιούχοι διεθνούς προστασίας). Η Ομάδα Στόχος του προγράμματος «νέο Ήλιος» είναι οι δικαιούχοι διεθνούς προστασίας καθώς και οι δικαιούχοι προσωρινής προστασίας εκπατρισμένοι πολίτες Ουκρανίας.</t>
  </si>
  <si>
    <t>ESO4.9.α. Ολοκληρωμένες δράσεις ένταξης υπηκόων τρίτων χωρών στην αγορά εργασίας (π.χ. προγράμματα ενίσχυσης και ανάπτυξης ψηφιακών και κοινωνικών, δεξιοτήτων, ενέργειες κοινωνικής ένταξης, επιδότηση ενοικίου, ενημέρωση και ευαισθητοποίηση της τοπικής κοινωνίας, συμπεριλαμβανομένων των κρατικών φορέων και οργανισμών) (νέος Ήλιος).</t>
  </si>
  <si>
    <t>156 - Ειδικές δράσεις για την αύξηση της συμμετοχής των υπηκόων τρίτων χωρών στην απασχόληση</t>
  </si>
  <si>
    <t>EECO13 - Υπήκοοι τρίτων χωρών</t>
  </si>
  <si>
    <t>PSR790 - Υπήκοοι τρίτων χωρών που αναζητούν ή που βρίσκουν απασχόληση αμέσως μετά τη συμμετοχή τους</t>
  </si>
  <si>
    <t>ESO4.9.β. Μαθήματα ελληνικής γλώσσας σε υπηκόους τρίτων χωρών</t>
  </si>
  <si>
    <t>157 - Μέτρα για την κοινωνική ενσωμάτωση των υπηκόων τρίτων χωρών</t>
  </si>
  <si>
    <t>ESO4.9.γ. Δράσεις ευαισθητοποίησης και διαπολιτισμικής αλληλεπίδρασης</t>
  </si>
  <si>
    <t>ESO4.10. Προώθηση της κοινωνικοοικονομικής ένταξης των περιθωριοποιημένων κοινοτήτων, όπως οι Ρομά</t>
  </si>
  <si>
    <t>Περιθωριοποιημένες κοινωνικές ομάδες όπως οι Ρομά</t>
  </si>
  <si>
    <t>ESO4.10.α. Ολοκληρωμένες παρεμβάσεις ένταξης των Ρομά στην αγορά εργασίας (π.χ. παρεμβάσεις συμβουλευτικής κατάρτισης, επιδότησης ενοικίου συμπεριλαμβανομένης της καταπολέμησης του ψηφιακού αποκλεισμού). Θα επιδιωχθεί συνέργεια με δράση προώθησης της απασχόλησης και της αυτοαπασχόλησης (ΝΕΕ, ΝΘΕ).</t>
  </si>
  <si>
    <t>154 - Μέτρα για τη βελτίωση της πρόσβασης περιθωριοποιημένων ομάδων, όπως οι Ρομά, στην εκπαίδευση και την απασχόληση και για την προώθηση της κοινωνικής ένταξής τους</t>
  </si>
  <si>
    <t>EECO15 - Μειονότητες (συμπεριλαμβανομένων περιθωριοποιημένων κοινοτήτων, όπως οι Ρομά)</t>
  </si>
  <si>
    <t>EECR05 - Συμμετέχοντες που βρίσκουν θέση απασχόλησης εντός έξι μηνών από τη λήξη της συμμετοχής τους</t>
  </si>
  <si>
    <t>ESO4.10.β. Υποστήριξη των Ρομά για βελτίωση συνθηκών διαβίωσης (Ομάδες διαχείρισης χώρων μετεγκατάστασης και Βελτίωσης συνθηκών διαβίωσης)</t>
  </si>
  <si>
    <t>EECO18 - Αριθμός υποστηριζόμενων δημόσιων διοικήσεων ή δημόσιων υπηρεσιών</t>
  </si>
  <si>
    <t>PSR794 - Ωφελούμενοι Ρομά από προγράμματα βελτίωσης συνθηκών διαβίωσης</t>
  </si>
  <si>
    <t>ESO4.11. Ενίσχυση της ισότιμης και έγκαιρης πρόσβασης σε ποιοτικές, βιώσιμες και οικονομικά προσιτές υπηρεσίες, συμπεριλαμβανομένων υπηρεσιών που προάγουν την πρόσβαση σε στέγαση και φροντίδα με επίκεντρο τον άνθρωπο, συμπεριλαμβανομένης της υγειονομικής περίθαλψης· εκσυγχρονισμός των συστημάτων κοινωνικής προστασίας, συμπεριλαμβανομένης της προώθησης της πρόσβασης στην κοινωνική προστασία, με ειδική έμφαση στα παιδιά και στις μειονεκτούσες ομάδες· βελτίωση της προσβασιμότητας, μεταξύ άλλων για τα άτομα με αναπηρίες, της αποτελεσματικότητας και της ανθεκτικότητας των συστημάτων υγειονομικής περίθαλψης και των υπηρεσιών μακροχρόνιας περίθαλψης.</t>
  </si>
  <si>
    <t>Παιδιά προσχολικής ηλικίας,  Φοιτητές, ακαδημαϊκό και διοικητικό προσωπικό, Ηλικιωμένοι, Άτομα με Αναπηρίες, Μετανάστες/πρόσφυγες (ιδιαίτερα μέσω των Κ.Κ.),  Άτομα που χρήζουν κατ’ οίκον φροντίδα, Νοικοκυριά χαμηλών εισοδημάτων/σε κίνδυνο φτώχειας, Άτομα με εξαρτήσεις (ναρκωτικά, αλκοόλ, κ.α.) και οικογένειες αυτών, Γυναίκες θύματα έμφυλης βίας / γυναίκες ΕΚΟ, Παιδιά, Άτομα με ψυχικές ασθένειες, Κάτοικοι απομακρυσμένων περιοχών, Κάτοικοι της Π-ΑΜΘ, Ρομά (ιδιαίτερα μέσω παραρτημάτων των Κ.Κ.)</t>
  </si>
  <si>
    <t>ESO4.11.α. Προώθηση και υποστήριξη παιδιών για την ένταξή τους στην προσχολική εκπαίδευση καθώς και για τη πρόσβασή παιδιών σχολικής ηλικίας, εφήβων και ατόμων με αναπηρία, σε υπηρεσίες δημιουργικής απασχόλησης (νέα εναρμόνιση)</t>
  </si>
  <si>
    <t>148 - Στήριξη της προσχολικής εκπαίδευσης και φροντίδας (εξαιρουμένων των υποδομών)</t>
  </si>
  <si>
    <t>PSO792 - Αριθμός ληπτών voucher για την ένταξη των παιδιών στην προσχολική εκπαίδευση</t>
  </si>
  <si>
    <t>PSR792 - Αριθμός παιδιών που ωφελούνται από την ένταξη σε δομές φροντίδας και δημιουργικής απασχόλησης</t>
  </si>
  <si>
    <t>ESO4.11.β - Υποστήριξη παρεμβάσεων ισότιμης πρόσβασης ΑμεΑ και άλλες ειδικές εκπαιδευτικές ανάγκες στην ανώτατη εκπαίδευση</t>
  </si>
  <si>
    <t>150 - Στήριξη της τριτοβάθμιας εκπαίδευσης (εξαιρουμένων των υποδομών)</t>
  </si>
  <si>
    <t>PSO805 - Αριθμός δομών για την ένταξη φοιτητών με αναπηρία και άλλες ειδικές εκπαιδευτικές ανάγκες</t>
  </si>
  <si>
    <t>PSR805 - Αριθμός ωφελουμένων φοιτητών με αναπηρία και άλλες ειδικές εκπαιδευτικές ανάγκες</t>
  </si>
  <si>
    <t>ESO4.11.γ - Κέντρα Κοινότητας</t>
  </si>
  <si>
    <t>158 - Μέτρα για την αναβάθμιση της ισότιμης και έγκαιρης πρόσβασης σε ποιοτικές, βιώσιμες και προσιτές υπηρεσίες</t>
  </si>
  <si>
    <t>PSO796. αριθμός συνεχιζόμενων κοινωνικών δομών που υποστηρίζονται</t>
  </si>
  <si>
    <t>PSR796 - Aριθμός επωφελουμένων των συνεχιζόμενων κοινωνικών δομών</t>
  </si>
  <si>
    <t>ESO4.11.δ - Δομές Παροχής Αγαθών συμπεριλαμβανομένων και των Δομών Σίτισης</t>
  </si>
  <si>
    <t>PSO807 - Αριθμός νέων κοινωνικών δομών που υποστηρίζονται</t>
  </si>
  <si>
    <t>PSR807 - Aριθμός επωφελουμένων των νέων κοινωνικών δομών</t>
  </si>
  <si>
    <t>ESO4.11.ε - Δομές καταπολέμησης της βίας κατά των γυναικών</t>
  </si>
  <si>
    <t>ESO4.11.στ - Δράσεις καταπολέμησης του ψηφιακού αποκλεισμού για ηλικιωμένους</t>
  </si>
  <si>
    <t>ESO4.11.ζ - Δράσεις για την συμμετοχή μειονεκτουσών ομάδων στον αθλητισμό, τον πολιτισμό και την ενεργή κοινωνική ζωή χωρίς αποκλεισμούς</t>
  </si>
  <si>
    <t>ESO4.11.η.1 - Παροχή υπηρεσιών φροντίδας σε επίπεδο οικογενειών και τοπικών κοινοτήτων (Κέντρα Ημερήσιας Φροντίδας Ηλικιωμένων-ΚΗΦΗ)</t>
  </si>
  <si>
    <t>159 - Μέτρα για την αναβαθμισμένη παροχή υπηρεσιών φροντίδας σε επίπεδο οικογενειών και τοπικών κοινοτήτων</t>
  </si>
  <si>
    <t>ESO4.11.η.2 - Παροχή υπηρεσιών φροντίδας σε επίπεδο οικογενειών και τοπικών κοινοτήτων (Κέντρα Διημέρευσης Ημερήσιας Φροντίδας-ΚΔΗΦ)</t>
  </si>
  <si>
    <t>ESO4.11.η.3 - Παροχή υπηρεσιών φροντίδας σε επίπεδο οικογενειών και τοπικών κοινοτήτων (Στέγες Υποστηριζόμενης Διαβίωσης-ΣΥΔ για ΑμεΑ)</t>
  </si>
  <si>
    <t>ESO4.11.θ - Ενίσχυση υπηρεσιών πρωτοβάθμιας φροντίδας υγείας</t>
  </si>
  <si>
    <t>160 - Μέτρα για τη βελτίωση της προσβασιμότητας, της αποτελεσματικότητας και της ανθεκτικότητας των συστημάτων υγειονομικής περίθαλψης (εξαιρουμένων των υποδομών)</t>
  </si>
  <si>
    <t>PSO801 - αριθμός συνεχιζόμενων δομών υγείας που υποστηρίζονται</t>
  </si>
  <si>
    <t>PSO806 - Aριθμός νέων δομών/φορέων υγείας που υποστηρίζονται</t>
  </si>
  <si>
    <t>PSR801 - Αριθμός εποφελούμενων των συνεχιζόμενων δομών υγείας</t>
  </si>
  <si>
    <t>PSR806 - Aριθμός επωφελουμένων των νέων δομών /φορέων υγείας</t>
  </si>
  <si>
    <t>ESO4.11.ι - Ενίσχυση υπηρεσιών Ψυχικής Υγείας</t>
  </si>
  <si>
    <t>ESO4.11.κ - Ανάπτυξη υπηρεσιών για την αντιμετώπιση της εξάρτησης (αλκοόλ, ναρκωτικές ουσίες, νέες εξαρτητικές συμπεριφορές κα), συμπεριλαμβανομένων προγραμμάτων πρόληψης</t>
  </si>
  <si>
    <t>ESO4.11.λ - Δημιουργία ικανοτήτων για τις οργανώσεις της κοινωνίας των πολιτών στην Υγεία</t>
  </si>
  <si>
    <t>ESO4.11.μ - Νέες υπηρεσίες μακροχρόνιας φροντίδας (LTC)</t>
  </si>
  <si>
    <t>ESO4.11.v - Ανάπτυξη ξενώνων άμεσης υποδοχής και βραχείας φιλοξενίας προς αναδοχή</t>
  </si>
  <si>
    <t>162 - Μέτρα για τον εκσυγχρονισμό των συστημάτων κοινωνικής προστασίας, συμπεριλαμβανομένης της προώθησης της πρόσβασης στην κοινωνική προστασία</t>
  </si>
  <si>
    <t>ESO4.11.o - Δράσεις για την προώθηση του θεσμού της αναδοχής</t>
  </si>
  <si>
    <t>161 - Μέτρα για τη βελτίωση της πρόσβασης στη μακροχρόνια περίθαλψη (εξαιρουμένων των υποδομών)</t>
  </si>
  <si>
    <t>ESO4.11.o1 - Ανάπτυξη και εφαρμογή σχεδίων μετασχηματισμού, υποστηρίζοντας την επανένωση των παιδιών με τις οικογένειές τους ή την μετάβασή τους σε άλλες μορφές φροντίδας (πχ αναδοχή ή Δομές Ημιαυτόνομης Διαβίωσης / ΣΥΔ εφήβων).</t>
  </si>
  <si>
    <t>ESO4.11.o2 - Ενίσχυση του θεσμού της αναδοχής, συμπεριλαμβανομένης της επαγγελματικής, για την πρόληψη της ιδρυματοποίησης παιδιών που χρειάζονται εναλλακτική φροντίδα, και την προώθηση της αποϊδρυματοποίησης</t>
  </si>
  <si>
    <t>ESO4.11.o3 -Ενίσχυση των κοινωνικών υπηρεσιών σε επίπεδο κοινότητας για την πρόληψη της ιδρυματοποίησης</t>
  </si>
  <si>
    <t xml:space="preserve"> ESO4.11.o4 - Υλοποίηση σχεδίων του μετασχηματισμού των υπηρεσιών για την αποϊδρυματοποίηση παιδιών.</t>
  </si>
  <si>
    <t xml:space="preserve"> ESO4.11.o5 - Προσωπικός βοηθός/ κοινωνικός φροντιστής</t>
  </si>
  <si>
    <t>ESO4.12. Προώθηση της κοινωνικής ένταξης των ατόμων που αντιμετωπίζουν κίνδυνο φτώχειας ή κοινωνικού αποκλεισμού, συμπεριλαμβανομένων των απόρων και των παιδιών</t>
  </si>
  <si>
    <t>Άτομα σε κίνδυνο φτώχειας ή κοινωνικού αποκλεισμού, άστεγοι, παιδιά, μαθητές</t>
  </si>
  <si>
    <t xml:space="preserve"> ESO4.12.α - Ολοκληρωμένα τοπικά σχέδια δράσης για την αντιμετώπιση της παιδικής φτώχειας με στόχο εξατομικευμένες παρεμβάσεις σε όλους τους τομείς πολιτικής (υγεία, εκπαίδευση, προσχολική εκπαίδευση και φροντίδα, στέγαση, διατροφή).</t>
  </si>
  <si>
    <t>163 - Προώθηση της κοινωνικής ένταξης των ατόμων που αντιμετωπίζουν κίνδυνο φτώχειας ή κοινωνικού αποκλεισμού, συμπεριλαμβανομένων των απόρων και των παιδιών</t>
  </si>
  <si>
    <t>PSO797 - Αριθμός φορέων που υλοποιούν δράσεις στο πλαίσιο της «Εγγύησης για το παιδί»</t>
  </si>
  <si>
    <t>Αριθμός φορέων</t>
  </si>
  <si>
    <t>PSR797 - Aριθμός ωφελουμένων παιδιών από δράσεις στο πλαίσιο της «Εγγύησης για το παιδί</t>
  </si>
  <si>
    <t xml:space="preserve"> ESO4.12.β - Υποστήριξη εφήβων σε υποβαθμισμένες περιοχές.</t>
  </si>
  <si>
    <t xml:space="preserve"> ESO4.12.γ - Ανάπτυξη παρεμβάσεων ενίσχυσης νηπίων, παιδιών σχολικής ηλικίας/ εφήβων υποβαθμισμένων περιοχών σε βιωματικά εργαστήρια και παιδικές κατασκηνώσεις</t>
  </si>
  <si>
    <t>ESO4.12.δ - Δομές αστέγων, δράσεις στεγαστικής συνδρομής για άτομα/οικογένειες που βρίσκονται σε αστεγία ή κίνδυνο αστεγίας</t>
  </si>
  <si>
    <t>ESO4.12.ε - Δράσεις για τη συμμετοχή παιδιών από μειονεκτούσες ομάδες στον αθλητισμό, τον πολιτισμό και την ενεργό κοινωνική ζωή χωρίς αποκλεισμούς</t>
  </si>
  <si>
    <t>Σύνολο Προτεραιότητας 4Β</t>
  </si>
  <si>
    <t>7 - Τεχνική Βοήθεια - ΕΚΤ+</t>
  </si>
  <si>
    <t>TB.7.α. Πληροφόρηση και επικοινωνία του προγράμματος</t>
  </si>
  <si>
    <t>TB.7.β. Προετοιμασία, υλοποίηση, παρακολούθηση και έλεγχος του Προγράμματος</t>
  </si>
  <si>
    <t>TB.7.γ. Αξιολόγηση, εκπόνηση μελετών και συλλογή δεδομένων</t>
  </si>
  <si>
    <t>TB.7.δ. Υποστήριξη της Διαχειριστικής Αρχής.</t>
  </si>
  <si>
    <t>TB.7.ε. Ενίσχυση της ικανότητας των φορέων και δικαιούχων του Προγράμματος. Συμπεριλαμβάνονται δράσεις βελτίωσης της ικανότητας (Capacity building)
φορέων σχετικών με την κοινωνική ένταξη</t>
  </si>
  <si>
    <t>TB.7.στ. Στήριξη κοινωνικών εταίρων και κοινωνίας των πολιτών</t>
  </si>
  <si>
    <t>TB.7.ζ. Περιφερειακός Μηχανισμός Διάγνωσης αναγκών της αγοράς εργασίας</t>
  </si>
  <si>
    <t>TB.7.η. Περιφερειακό Παρατηρητήριο Κοινωνικής Ένταξης</t>
  </si>
  <si>
    <t>Σύνολο Προτεραιότητας 7</t>
  </si>
  <si>
    <t>Σύνολο Ταμείου ΕΚΤ+</t>
  </si>
  <si>
    <t>Σύνολο Προγράμματος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</si>
</sst>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2" x14ac:knownFonts="1">
    <font>
      <sz val="11"/>
      <color theme="1"/>
      <name val="Calibri"/>
      <family val="2"/>
      <charset val="161"/>
      <scheme val="minor"/>
    </font>
    <font>
      <b/>
      <sz val="10"/>
      <color theme="1"/>
      <name val="Calibri"/>
      <family val="2"/>
      <charset val="161"/>
      <scheme val="minor"/>
    </font>
    <font>
      <b/>
      <sz val="10"/>
      <color theme="0"/>
      <name val="Calibri"/>
      <family val="2"/>
      <charset val="161"/>
      <scheme val="minor"/>
    </font>
    <font>
      <sz val="10"/>
      <color theme="1"/>
      <name val="Calibri"/>
      <family val="2"/>
      <charset val="161"/>
      <scheme val="minor"/>
    </font>
    <font>
      <sz val="12"/>
      <color theme="0"/>
      <name val="Calibri"/>
      <family val="2"/>
      <charset val="161"/>
      <scheme val="minor"/>
    </font>
    <font>
      <b/>
      <sz val="12"/>
      <color theme="0"/>
      <name val="Calibri"/>
      <family val="2"/>
      <charset val="161"/>
      <scheme val="minor"/>
    </font>
    <font>
      <sz val="10"/>
      <name val="Calibri"/>
      <family val="2"/>
      <charset val="161"/>
      <scheme val="minor"/>
    </font>
    <font>
      <b/>
      <sz val="10"/>
      <name val="Calibri"/>
      <family val="2"/>
      <charset val="161"/>
      <scheme val="minor"/>
    </font>
    <font>
      <sz val="11"/>
      <name val="Calibri"/>
      <family val="2"/>
      <charset val="161"/>
      <scheme val="minor"/>
    </font>
    <font>
      <sz val="10"/>
      <color rgb="FFFF0000"/>
      <name val="Calibri"/>
      <family val="2"/>
      <charset val="161"/>
      <scheme val="minor"/>
    </font>
    <font>
      <b/>
      <sz val="12"/>
      <name val="Calibri"/>
      <family val="2"/>
      <charset val="161"/>
      <scheme val="minor"/>
    </font>
    <font>
      <b/>
      <sz val="10"/>
      <color rgb="FF0070C0"/>
      <name val="Calibri"/>
      <family val="2"/>
      <charset val="161"/>
      <scheme val="minor"/>
    </font>
  </fonts>
  <fills count="12">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660033"/>
        <bgColor indexed="64"/>
      </patternFill>
    </fill>
    <fill>
      <patternFill patternType="solid">
        <fgColor rgb="FFFFE9E1"/>
        <bgColor indexed="64"/>
      </patternFill>
    </fill>
    <fill>
      <patternFill patternType="solid">
        <fgColor rgb="FFCEFEEC"/>
        <bgColor indexed="64"/>
      </patternFill>
    </fill>
    <fill>
      <patternFill patternType="solid">
        <fgColor theme="2"/>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
      <patternFill patternType="solid">
        <fgColor rgb="FF00B0F0"/>
        <bgColor indexed="64"/>
      </patternFill>
    </fill>
  </fills>
  <borders count="185">
    <border>
      <left/>
      <right/>
      <top/>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hair">
        <color auto="1"/>
      </right>
      <top style="double">
        <color auto="1"/>
      </top>
      <bottom/>
      <diagonal/>
    </border>
    <border>
      <left style="hair">
        <color auto="1"/>
      </left>
      <right style="medium">
        <color auto="1"/>
      </right>
      <top style="double">
        <color auto="1"/>
      </top>
      <bottom/>
      <diagonal/>
    </border>
    <border>
      <left style="medium">
        <color auto="1"/>
      </left>
      <right style="hair">
        <color auto="1"/>
      </right>
      <top style="double">
        <color auto="1"/>
      </top>
      <bottom/>
      <diagonal/>
    </border>
    <border>
      <left style="medium">
        <color indexed="64"/>
      </left>
      <right style="thin">
        <color indexed="64"/>
      </right>
      <top style="double">
        <color auto="1"/>
      </top>
      <bottom/>
      <diagonal/>
    </border>
    <border>
      <left style="thin">
        <color auto="1"/>
      </left>
      <right style="medium">
        <color indexed="64"/>
      </right>
      <top style="double">
        <color auto="1"/>
      </top>
      <bottom/>
      <diagonal/>
    </border>
    <border>
      <left style="medium">
        <color auto="1"/>
      </left>
      <right/>
      <top style="double">
        <color auto="1"/>
      </top>
      <bottom/>
      <diagonal/>
    </border>
    <border>
      <left/>
      <right/>
      <top style="double">
        <color auto="1"/>
      </top>
      <bottom/>
      <diagonal/>
    </border>
    <border>
      <left/>
      <right style="medium">
        <color auto="1"/>
      </right>
      <top style="double">
        <color auto="1"/>
      </top>
      <bottom/>
      <diagonal/>
    </border>
    <border>
      <left/>
      <right style="double">
        <color auto="1"/>
      </right>
      <top style="double">
        <color auto="1"/>
      </top>
      <bottom/>
      <diagonal/>
    </border>
    <border>
      <left style="double">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style="hair">
        <color auto="1"/>
      </right>
      <top/>
      <bottom style="medium">
        <color auto="1"/>
      </bottom>
      <diagonal/>
    </border>
    <border>
      <left style="hair">
        <color auto="1"/>
      </left>
      <right style="medium">
        <color auto="1"/>
      </right>
      <top/>
      <bottom style="medium">
        <color auto="1"/>
      </bottom>
      <diagonal/>
    </border>
    <border>
      <left style="medium">
        <color auto="1"/>
      </left>
      <right style="hair">
        <color auto="1"/>
      </right>
      <top/>
      <bottom style="medium">
        <color auto="1"/>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top style="thin">
        <color auto="1"/>
      </top>
      <bottom style="medium">
        <color auto="1"/>
      </bottom>
      <diagonal/>
    </border>
    <border>
      <left style="hair">
        <color auto="1"/>
      </left>
      <right style="medium">
        <color auto="1"/>
      </right>
      <top style="thin">
        <color auto="1"/>
      </top>
      <bottom style="medium">
        <color auto="1"/>
      </bottom>
      <diagonal/>
    </border>
    <border>
      <left style="hair">
        <color auto="1"/>
      </left>
      <right style="double">
        <color auto="1"/>
      </right>
      <top style="thin">
        <color auto="1"/>
      </top>
      <bottom style="medium">
        <color auto="1"/>
      </bottom>
      <diagonal/>
    </border>
    <border>
      <left style="double">
        <color auto="1"/>
      </left>
      <right style="thin">
        <color indexed="64"/>
      </right>
      <top/>
      <bottom/>
      <diagonal/>
    </border>
    <border>
      <left style="thin">
        <color indexed="64"/>
      </left>
      <right style="thin">
        <color indexed="64"/>
      </right>
      <top/>
      <bottom/>
      <diagonal/>
    </border>
    <border>
      <left style="thin">
        <color auto="1"/>
      </left>
      <right style="hair">
        <color auto="1"/>
      </right>
      <top/>
      <bottom/>
      <diagonal/>
    </border>
    <border>
      <left style="hair">
        <color auto="1"/>
      </left>
      <right style="medium">
        <color auto="1"/>
      </right>
      <top/>
      <bottom/>
      <diagonal/>
    </border>
    <border>
      <left style="medium">
        <color auto="1"/>
      </left>
      <right style="hair">
        <color auto="1"/>
      </right>
      <top/>
      <bottom/>
      <diagonal/>
    </border>
    <border>
      <left/>
      <right style="hair">
        <color auto="1"/>
      </right>
      <top/>
      <bottom/>
      <diagonal/>
    </border>
    <border>
      <left style="hair">
        <color auto="1"/>
      </left>
      <right style="thin">
        <color auto="1"/>
      </right>
      <top/>
      <bottom/>
      <diagonal/>
    </border>
    <border>
      <left style="hair">
        <color auto="1"/>
      </left>
      <right/>
      <top/>
      <bottom/>
      <diagonal/>
    </border>
    <border>
      <left style="hair">
        <color auto="1"/>
      </left>
      <right style="double">
        <color auto="1"/>
      </right>
      <top/>
      <bottom/>
      <diagonal/>
    </border>
    <border>
      <left style="thin">
        <color indexed="64"/>
      </left>
      <right style="thin">
        <color indexed="64"/>
      </right>
      <top/>
      <bottom style="thin">
        <color indexed="64"/>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hair">
        <color auto="1"/>
      </right>
      <top style="hair">
        <color auto="1"/>
      </top>
      <bottom style="thin">
        <color auto="1"/>
      </bottom>
      <diagonal/>
    </border>
    <border>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hair">
        <color auto="1"/>
      </left>
      <right style="double">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style="hair">
        <color auto="1"/>
      </right>
      <top style="thin">
        <color auto="1"/>
      </top>
      <bottom/>
      <diagonal/>
    </border>
    <border>
      <left style="medium">
        <color auto="1"/>
      </left>
      <right style="hair">
        <color auto="1"/>
      </right>
      <top style="thin">
        <color auto="1"/>
      </top>
      <bottom style="thin">
        <color auto="1"/>
      </bottom>
      <diagonal/>
    </border>
    <border>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style="hair">
        <color auto="1"/>
      </left>
      <right style="double">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top style="thin">
        <color auto="1"/>
      </top>
      <bottom style="hair">
        <color auto="1"/>
      </bottom>
      <diagonal/>
    </border>
    <border>
      <left/>
      <right/>
      <top style="thin">
        <color indexed="64"/>
      </top>
      <bottom style="hair">
        <color indexed="64"/>
      </bottom>
      <diagonal/>
    </border>
    <border>
      <left style="hair">
        <color auto="1"/>
      </left>
      <right style="double">
        <color auto="1"/>
      </right>
      <top style="thin">
        <color auto="1"/>
      </top>
      <bottom style="hair">
        <color auto="1"/>
      </bottom>
      <diagonal/>
    </border>
    <border>
      <left style="thin">
        <color indexed="64"/>
      </left>
      <right style="thin">
        <color indexed="64"/>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hair">
        <color auto="1"/>
      </top>
      <bottom/>
      <diagonal/>
    </border>
    <border>
      <left style="hair">
        <color auto="1"/>
      </left>
      <right/>
      <top style="hair">
        <color auto="1"/>
      </top>
      <bottom/>
      <diagonal/>
    </border>
    <border>
      <left style="hair">
        <color auto="1"/>
      </left>
      <right/>
      <top style="hair">
        <color auto="1"/>
      </top>
      <bottom style="hair">
        <color auto="1"/>
      </bottom>
      <diagonal/>
    </border>
    <border>
      <left style="hair">
        <color auto="1"/>
      </left>
      <right style="thin">
        <color auto="1"/>
      </right>
      <top style="hair">
        <color auto="1"/>
      </top>
      <bottom style="hair">
        <color auto="1"/>
      </bottom>
      <diagonal/>
    </border>
    <border>
      <left/>
      <right/>
      <top style="hair">
        <color auto="1"/>
      </top>
      <bottom style="hair">
        <color auto="1"/>
      </bottom>
      <diagonal/>
    </border>
    <border>
      <left style="hair">
        <color auto="1"/>
      </left>
      <right style="double">
        <color auto="1"/>
      </right>
      <top style="hair">
        <color auto="1"/>
      </top>
      <bottom style="hair">
        <color auto="1"/>
      </bottom>
      <diagonal/>
    </border>
    <border>
      <left style="thin">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hair">
        <color auto="1"/>
      </left>
      <right/>
      <top style="hair">
        <color auto="1"/>
      </top>
      <bottom style="medium">
        <color auto="1"/>
      </bottom>
      <diagonal/>
    </border>
    <border>
      <left/>
      <right/>
      <top style="hair">
        <color indexed="64"/>
      </top>
      <bottom style="medium">
        <color auto="1"/>
      </bottom>
      <diagonal/>
    </border>
    <border>
      <left style="hair">
        <color auto="1"/>
      </left>
      <right style="double">
        <color auto="1"/>
      </right>
      <top style="hair">
        <color auto="1"/>
      </top>
      <bottom style="medium">
        <color auto="1"/>
      </bottom>
      <diagonal/>
    </border>
    <border>
      <left style="double">
        <color auto="1"/>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hair">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style="medium">
        <color auto="1"/>
      </bottom>
      <diagonal/>
    </border>
    <border>
      <left style="hair">
        <color auto="1"/>
      </left>
      <right style="medium">
        <color auto="1"/>
      </right>
      <top style="medium">
        <color auto="1"/>
      </top>
      <bottom style="medium">
        <color auto="1"/>
      </bottom>
      <diagonal/>
    </border>
    <border>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style="hair">
        <color auto="1"/>
      </left>
      <right/>
      <top style="medium">
        <color auto="1"/>
      </top>
      <bottom style="medium">
        <color auto="1"/>
      </bottom>
      <diagonal/>
    </border>
    <border>
      <left style="medium">
        <color auto="1"/>
      </left>
      <right style="hair">
        <color auto="1"/>
      </right>
      <top style="medium">
        <color auto="1"/>
      </top>
      <bottom style="medium">
        <color auto="1"/>
      </bottom>
      <diagonal/>
    </border>
    <border>
      <left/>
      <right/>
      <top style="medium">
        <color auto="1"/>
      </top>
      <bottom style="medium">
        <color auto="1"/>
      </bottom>
      <diagonal/>
    </border>
    <border>
      <left style="hair">
        <color auto="1"/>
      </left>
      <right style="double">
        <color auto="1"/>
      </right>
      <top style="medium">
        <color auto="1"/>
      </top>
      <bottom style="medium">
        <color auto="1"/>
      </bottom>
      <diagonal/>
    </border>
    <border>
      <left style="double">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auto="1"/>
      </left>
      <right style="hair">
        <color auto="1"/>
      </right>
      <top style="thin">
        <color auto="1"/>
      </top>
      <bottom/>
      <diagonal/>
    </border>
    <border>
      <left style="hair">
        <color auto="1"/>
      </left>
      <right style="medium">
        <color auto="1"/>
      </right>
      <top style="thin">
        <color auto="1"/>
      </top>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style="thin">
        <color auto="1"/>
      </left>
      <right style="thin">
        <color auto="1"/>
      </right>
      <top/>
      <bottom style="hair">
        <color auto="1"/>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bottom style="hair">
        <color auto="1"/>
      </bottom>
      <diagonal/>
    </border>
    <border>
      <left style="hair">
        <color auto="1"/>
      </left>
      <right/>
      <top/>
      <bottom style="hair">
        <color auto="1"/>
      </bottom>
      <diagonal/>
    </border>
    <border>
      <left/>
      <right/>
      <top/>
      <bottom style="hair">
        <color auto="1"/>
      </bottom>
      <diagonal/>
    </border>
    <border>
      <left style="hair">
        <color auto="1"/>
      </left>
      <right style="double">
        <color auto="1"/>
      </right>
      <top/>
      <bottom style="hair">
        <color auto="1"/>
      </bottom>
      <diagonal/>
    </border>
    <border>
      <left style="hair">
        <color auto="1"/>
      </left>
      <right style="medium">
        <color auto="1"/>
      </right>
      <top style="hair">
        <color auto="1"/>
      </top>
      <bottom/>
      <diagonal/>
    </border>
    <border>
      <left style="thin">
        <color auto="1"/>
      </left>
      <right style="thin">
        <color auto="1"/>
      </right>
      <top style="hair">
        <color auto="1"/>
      </top>
      <bottom/>
      <diagonal/>
    </border>
    <border>
      <left/>
      <right/>
      <top style="hair">
        <color auto="1"/>
      </top>
      <bottom/>
      <diagonal/>
    </border>
    <border>
      <left style="hair">
        <color auto="1"/>
      </left>
      <right style="double">
        <color auto="1"/>
      </right>
      <top style="hair">
        <color auto="1"/>
      </top>
      <bottom/>
      <diagonal/>
    </border>
    <border>
      <left style="double">
        <color auto="1"/>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auto="1"/>
      </left>
      <right style="hair">
        <color auto="1"/>
      </right>
      <top/>
      <bottom style="thin">
        <color auto="1"/>
      </bottom>
      <diagonal/>
    </border>
    <border>
      <left style="hair">
        <color auto="1"/>
      </left>
      <right style="thin">
        <color auto="1"/>
      </right>
      <top/>
      <bottom style="thin">
        <color auto="1"/>
      </bottom>
      <diagonal/>
    </border>
    <border>
      <left/>
      <right/>
      <top/>
      <bottom style="thin">
        <color indexed="64"/>
      </bottom>
      <diagonal/>
    </border>
    <border>
      <left style="hair">
        <color auto="1"/>
      </left>
      <right style="double">
        <color auto="1"/>
      </right>
      <top/>
      <bottom style="thin">
        <color auto="1"/>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auto="1"/>
      </top>
      <bottom style="hair">
        <color auto="1"/>
      </bottom>
      <diagonal/>
    </border>
    <border>
      <left style="thin">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medium">
        <color auto="1"/>
      </top>
      <bottom/>
      <diagonal/>
    </border>
    <border>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style="thin">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style="thin">
        <color auto="1"/>
      </right>
      <top style="medium">
        <color auto="1"/>
      </top>
      <bottom/>
      <diagonal/>
    </border>
    <border>
      <left/>
      <right/>
      <top style="medium">
        <color auto="1"/>
      </top>
      <bottom/>
      <diagonal/>
    </border>
    <border>
      <left style="hair">
        <color auto="1"/>
      </left>
      <right style="double">
        <color auto="1"/>
      </right>
      <top style="medium">
        <color auto="1"/>
      </top>
      <bottom/>
      <diagonal/>
    </border>
    <border>
      <left style="thin">
        <color indexed="64"/>
      </left>
      <right style="thin">
        <color indexed="64"/>
      </right>
      <top style="thin">
        <color indexed="64"/>
      </top>
      <bottom style="medium">
        <color indexed="64"/>
      </bottom>
      <diagonal/>
    </border>
    <border>
      <left/>
      <right style="hair">
        <color auto="1"/>
      </right>
      <top/>
      <bottom style="medium">
        <color auto="1"/>
      </bottom>
      <diagonal/>
    </border>
    <border>
      <left style="hair">
        <color auto="1"/>
      </left>
      <right style="thin">
        <color auto="1"/>
      </right>
      <top/>
      <bottom style="medium">
        <color auto="1"/>
      </bottom>
      <diagonal/>
    </border>
    <border>
      <left style="hair">
        <color auto="1"/>
      </left>
      <right/>
      <top/>
      <bottom style="medium">
        <color auto="1"/>
      </bottom>
      <diagonal/>
    </border>
    <border>
      <left/>
      <right/>
      <top/>
      <bottom style="medium">
        <color indexed="64"/>
      </bottom>
      <diagonal/>
    </border>
    <border>
      <left style="hair">
        <color auto="1"/>
      </left>
      <right style="double">
        <color auto="1"/>
      </right>
      <top/>
      <bottom style="medium">
        <color auto="1"/>
      </bottom>
      <diagonal/>
    </border>
    <border>
      <left/>
      <right/>
      <top style="medium">
        <color auto="1"/>
      </top>
      <bottom style="hair">
        <color auto="1"/>
      </bottom>
      <diagonal/>
    </border>
    <border>
      <left style="hair">
        <color auto="1"/>
      </left>
      <right style="double">
        <color auto="1"/>
      </right>
      <top style="medium">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style="thin">
        <color auto="1"/>
      </right>
      <top style="thin">
        <color auto="1"/>
      </top>
      <bottom/>
      <diagonal/>
    </border>
    <border>
      <left/>
      <right/>
      <top style="thin">
        <color indexed="64"/>
      </top>
      <bottom/>
      <diagonal/>
    </border>
    <border>
      <left style="medium">
        <color auto="1"/>
      </left>
      <right/>
      <top style="thin">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hair">
        <color auto="1"/>
      </left>
      <right style="hair">
        <color auto="1"/>
      </right>
      <top style="medium">
        <color auto="1"/>
      </top>
      <bottom/>
      <diagonal/>
    </border>
    <border>
      <left style="hair">
        <color auto="1"/>
      </left>
      <right style="hair">
        <color auto="1"/>
      </right>
      <top style="medium">
        <color auto="1"/>
      </top>
      <bottom style="hair">
        <color auto="1"/>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bottom style="thin">
        <color auto="1"/>
      </bottom>
      <diagonal/>
    </border>
    <border>
      <left style="hair">
        <color auto="1"/>
      </left>
      <right style="hair">
        <color auto="1"/>
      </right>
      <top style="thin">
        <color auto="1"/>
      </top>
      <bottom/>
      <diagonal/>
    </border>
    <border>
      <left style="hair">
        <color auto="1"/>
      </left>
      <right style="hair">
        <color auto="1"/>
      </right>
      <top/>
      <bottom style="medium">
        <color auto="1"/>
      </bottom>
      <diagonal/>
    </border>
    <border>
      <left style="hair">
        <color auto="1"/>
      </left>
      <right style="hair">
        <color auto="1"/>
      </right>
      <top style="hair">
        <color auto="1"/>
      </top>
      <bottom style="hair">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auto="1"/>
      </left>
      <right style="hair">
        <color auto="1"/>
      </right>
      <top/>
      <bottom style="double">
        <color auto="1"/>
      </bottom>
      <diagonal/>
    </border>
    <border>
      <left style="medium">
        <color auto="1"/>
      </left>
      <right style="thin">
        <color indexed="64"/>
      </right>
      <top style="medium">
        <color auto="1"/>
      </top>
      <bottom style="double">
        <color auto="1"/>
      </bottom>
      <diagonal/>
    </border>
    <border>
      <left style="medium">
        <color auto="1"/>
      </left>
      <right style="medium">
        <color auto="1"/>
      </right>
      <top style="medium">
        <color auto="1"/>
      </top>
      <bottom style="double">
        <color auto="1"/>
      </bottom>
      <diagonal/>
    </border>
    <border>
      <left style="hair">
        <color auto="1"/>
      </left>
      <right/>
      <top style="medium">
        <color auto="1"/>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bottom style="thin">
        <color indexed="64"/>
      </bottom>
      <diagonal/>
    </border>
    <border>
      <left style="thin">
        <color auto="1"/>
      </left>
      <right/>
      <top style="hair">
        <color auto="1"/>
      </top>
      <bottom/>
      <diagonal/>
    </border>
    <border>
      <left/>
      <right style="thin">
        <color auto="1"/>
      </right>
      <top style="hair">
        <color auto="1"/>
      </top>
      <bottom/>
      <diagonal/>
    </border>
    <border>
      <left style="thin">
        <color indexed="64"/>
      </left>
      <right/>
      <top/>
      <bottom/>
      <diagonal/>
    </border>
    <border>
      <left/>
      <right style="thin">
        <color indexed="64"/>
      </right>
      <top/>
      <bottom/>
      <diagonal/>
    </border>
    <border>
      <left style="thin">
        <color auto="1"/>
      </left>
      <right/>
      <top/>
      <bottom style="hair">
        <color auto="1"/>
      </bottom>
      <diagonal/>
    </border>
    <border>
      <left/>
      <right style="thin">
        <color auto="1"/>
      </right>
      <top/>
      <bottom style="hair">
        <color auto="1"/>
      </bottom>
      <diagonal/>
    </border>
    <border>
      <left style="medium">
        <color indexed="64"/>
      </left>
      <right style="thin">
        <color indexed="64"/>
      </right>
      <top style="medium">
        <color indexed="64"/>
      </top>
      <bottom style="hair">
        <color indexed="64"/>
      </bottom>
      <diagonal/>
    </border>
    <border>
      <left style="thin">
        <color auto="1"/>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auto="1"/>
      </left>
      <right/>
      <top style="medium">
        <color auto="1"/>
      </top>
      <bottom style="double">
        <color auto="1"/>
      </bottom>
      <diagonal/>
    </border>
    <border>
      <left style="thin">
        <color auto="1"/>
      </left>
      <right style="medium">
        <color auto="1"/>
      </right>
      <top style="medium">
        <color auto="1"/>
      </top>
      <bottom style="double">
        <color auto="1"/>
      </bottom>
      <diagonal/>
    </border>
    <border>
      <left style="double">
        <color auto="1"/>
      </left>
      <right style="thin">
        <color auto="1"/>
      </right>
      <top style="medium">
        <color auto="1"/>
      </top>
      <bottom style="double">
        <color auto="1"/>
      </bottom>
      <diagonal/>
    </border>
    <border>
      <left style="thin">
        <color auto="1"/>
      </left>
      <right/>
      <top/>
      <bottom style="medium">
        <color indexed="64"/>
      </bottom>
      <diagonal/>
    </border>
    <border>
      <left style="thin">
        <color indexed="64"/>
      </left>
      <right style="double">
        <color indexed="64"/>
      </right>
      <top/>
      <bottom style="medium">
        <color indexed="64"/>
      </bottom>
      <diagonal/>
    </border>
    <border>
      <left style="hair">
        <color auto="1"/>
      </left>
      <right style="hair">
        <color auto="1"/>
      </right>
      <top style="hair">
        <color auto="1"/>
      </top>
      <bottom style="double">
        <color auto="1"/>
      </bottom>
      <diagonal/>
    </border>
    <border>
      <left style="thin">
        <color indexed="64"/>
      </left>
      <right style="thin">
        <color indexed="64"/>
      </right>
      <top/>
      <bottom style="double">
        <color auto="1"/>
      </bottom>
      <diagonal/>
    </border>
    <border>
      <left style="thin">
        <color auto="1"/>
      </left>
      <right style="hair">
        <color auto="1"/>
      </right>
      <top style="medium">
        <color auto="1"/>
      </top>
      <bottom style="double">
        <color auto="1"/>
      </bottom>
      <diagonal/>
    </border>
    <border>
      <left style="thin">
        <color auto="1"/>
      </left>
      <right/>
      <top style="medium">
        <color auto="1"/>
      </top>
      <bottom style="double">
        <color auto="1"/>
      </bottom>
      <diagonal/>
    </border>
  </borders>
  <cellStyleXfs count="1">
    <xf numFmtId="0" fontId="0" fillId="0" borderId="0"/>
  </cellStyleXfs>
  <cellXfs count="468">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3" fillId="0" borderId="0" xfId="0" applyFont="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1" fillId="5" borderId="22"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1" fillId="0" borderId="26" xfId="0" applyFont="1" applyBorder="1" applyAlignment="1">
      <alignment horizontal="center" vertical="center" wrapText="1"/>
    </xf>
    <xf numFmtId="0" fontId="3" fillId="0" borderId="26" xfId="0" applyFont="1" applyBorder="1" applyAlignment="1">
      <alignment horizontal="center" vertical="center" wrapText="1"/>
    </xf>
    <xf numFmtId="164" fontId="3" fillId="0" borderId="27" xfId="0" applyNumberFormat="1" applyFont="1" applyBorder="1" applyAlignment="1">
      <alignment horizontal="center" vertical="center" wrapText="1"/>
    </xf>
    <xf numFmtId="164" fontId="3" fillId="0" borderId="28" xfId="0" applyNumberFormat="1" applyFont="1" applyBorder="1" applyAlignment="1">
      <alignment horizontal="center" vertical="center" wrapText="1"/>
    </xf>
    <xf numFmtId="164" fontId="3" fillId="0" borderId="29" xfId="0" applyNumberFormat="1" applyFont="1" applyBorder="1" applyAlignment="1">
      <alignment horizontal="center" vertical="center" wrapText="1"/>
    </xf>
    <xf numFmtId="164" fontId="1" fillId="0" borderId="29" xfId="0" applyNumberFormat="1" applyFont="1" applyBorder="1" applyAlignment="1">
      <alignment horizontal="center" vertical="center" wrapText="1"/>
    </xf>
    <xf numFmtId="164" fontId="1" fillId="0" borderId="28" xfId="0" applyNumberFormat="1" applyFont="1" applyBorder="1" applyAlignment="1">
      <alignment horizontal="center" vertical="center" wrapText="1"/>
    </xf>
    <xf numFmtId="164" fontId="3" fillId="0" borderId="30" xfId="0" applyNumberFormat="1" applyFont="1" applyBorder="1" applyAlignment="1">
      <alignment horizontal="center" vertical="center" wrapText="1"/>
    </xf>
    <xf numFmtId="164" fontId="3" fillId="0" borderId="31" xfId="0" applyNumberFormat="1" applyFont="1" applyBorder="1" applyAlignment="1">
      <alignment horizontal="center" vertical="center" wrapText="1"/>
    </xf>
    <xf numFmtId="164" fontId="3" fillId="0" borderId="32" xfId="0" applyNumberFormat="1" applyFont="1" applyBorder="1" applyAlignment="1">
      <alignment horizontal="center" vertical="center" wrapText="1"/>
    </xf>
    <xf numFmtId="164" fontId="3" fillId="0" borderId="0" xfId="0" applyNumberFormat="1" applyFont="1" applyAlignment="1">
      <alignment horizontal="center" vertical="center" wrapText="1"/>
    </xf>
    <xf numFmtId="164" fontId="3" fillId="0" borderId="33" xfId="0" applyNumberFormat="1" applyFont="1" applyBorder="1" applyAlignment="1">
      <alignment horizontal="center" vertical="center" wrapText="1"/>
    </xf>
    <xf numFmtId="0" fontId="3" fillId="0" borderId="34" xfId="0" applyFont="1" applyBorder="1" applyAlignment="1">
      <alignment horizontal="center" vertical="center" wrapText="1"/>
    </xf>
    <xf numFmtId="0" fontId="1" fillId="7" borderId="35" xfId="0" applyFont="1" applyFill="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164" fontId="3" fillId="0" borderId="38" xfId="0" applyNumberFormat="1" applyFont="1" applyBorder="1" applyAlignment="1">
      <alignment horizontal="center" vertical="center" wrapText="1"/>
    </xf>
    <xf numFmtId="164" fontId="3" fillId="0" borderId="37" xfId="0" applyNumberFormat="1" applyFont="1" applyBorder="1" applyAlignment="1">
      <alignment horizontal="center" vertical="center" wrapText="1"/>
    </xf>
    <xf numFmtId="164" fontId="1" fillId="0" borderId="38" xfId="0" applyNumberFormat="1" applyFont="1" applyBorder="1" applyAlignment="1">
      <alignment horizontal="center" vertical="center" wrapText="1"/>
    </xf>
    <xf numFmtId="164" fontId="1" fillId="0" borderId="37" xfId="0" applyNumberFormat="1"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1" fillId="0" borderId="44" xfId="0" applyFont="1" applyBorder="1" applyAlignment="1">
      <alignment horizontal="center" vertical="center" wrapText="1"/>
    </xf>
    <xf numFmtId="164" fontId="3" fillId="0" borderId="45" xfId="0" applyNumberFormat="1" applyFont="1" applyBorder="1" applyAlignment="1">
      <alignment horizontal="center" vertical="center" wrapText="1"/>
    </xf>
    <xf numFmtId="164" fontId="3" fillId="0" borderId="46" xfId="0" applyNumberFormat="1" applyFont="1" applyBorder="1" applyAlignment="1">
      <alignment horizontal="center" vertical="center" wrapText="1"/>
    </xf>
    <xf numFmtId="164" fontId="3" fillId="0" borderId="47" xfId="0" applyNumberFormat="1" applyFont="1" applyBorder="1" applyAlignment="1">
      <alignment horizontal="center" vertical="center" wrapText="1"/>
    </xf>
    <xf numFmtId="164" fontId="1" fillId="0" borderId="48" xfId="0" applyNumberFormat="1" applyFont="1" applyBorder="1" applyAlignment="1">
      <alignment horizontal="center" vertical="center" wrapText="1"/>
    </xf>
    <xf numFmtId="164" fontId="1" fillId="0" borderId="46" xfId="0" applyNumberFormat="1"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1" fillId="8" borderId="54" xfId="0" applyFont="1" applyFill="1" applyBorder="1" applyAlignment="1">
      <alignment horizontal="center" vertical="center" wrapText="1"/>
    </xf>
    <xf numFmtId="0" fontId="3" fillId="0" borderId="54" xfId="0" applyFont="1" applyBorder="1" applyAlignment="1">
      <alignment horizontal="center" vertical="center" wrapText="1"/>
    </xf>
    <xf numFmtId="164" fontId="3" fillId="0" borderId="55" xfId="0" applyNumberFormat="1" applyFont="1" applyBorder="1" applyAlignment="1">
      <alignment horizontal="center" vertical="center" wrapText="1"/>
    </xf>
    <xf numFmtId="164" fontId="3" fillId="0" borderId="56" xfId="0" applyNumberFormat="1" applyFont="1" applyBorder="1" applyAlignment="1">
      <alignment horizontal="center" vertical="center" wrapText="1"/>
    </xf>
    <xf numFmtId="164" fontId="3" fillId="0" borderId="57" xfId="0" applyNumberFormat="1" applyFont="1" applyBorder="1" applyAlignment="1">
      <alignment horizontal="center" vertical="center" wrapText="1"/>
    </xf>
    <xf numFmtId="164" fontId="3" fillId="0" borderId="56" xfId="0" applyNumberFormat="1" applyFont="1" applyBorder="1" applyAlignment="1">
      <alignment horizontal="center" vertical="center" wrapText="1"/>
    </xf>
    <xf numFmtId="164" fontId="1" fillId="0" borderId="57" xfId="0" applyNumberFormat="1" applyFont="1" applyBorder="1" applyAlignment="1">
      <alignment horizontal="center" vertical="center" wrapText="1"/>
    </xf>
    <xf numFmtId="164" fontId="1" fillId="0" borderId="56" xfId="0" applyNumberFormat="1" applyFont="1" applyBorder="1" applyAlignment="1">
      <alignment horizontal="center" vertical="center" wrapText="1"/>
    </xf>
    <xf numFmtId="0" fontId="3" fillId="0" borderId="57"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1" fillId="9" borderId="62" xfId="0" applyFont="1" applyFill="1" applyBorder="1" applyAlignment="1">
      <alignment horizontal="center" vertical="center" wrapText="1"/>
    </xf>
    <xf numFmtId="0" fontId="3" fillId="0" borderId="62" xfId="0" applyFont="1" applyBorder="1" applyAlignment="1">
      <alignment horizontal="center" vertical="center" wrapText="1"/>
    </xf>
    <xf numFmtId="164" fontId="3" fillId="0" borderId="63" xfId="0" applyNumberFormat="1" applyFont="1" applyBorder="1" applyAlignment="1">
      <alignment horizontal="center" vertical="center" wrapText="1"/>
    </xf>
    <xf numFmtId="164" fontId="3" fillId="0" borderId="64" xfId="0" applyNumberFormat="1" applyFont="1" applyBorder="1" applyAlignment="1">
      <alignment horizontal="center" vertical="center" wrapText="1"/>
    </xf>
    <xf numFmtId="164" fontId="3" fillId="0" borderId="65" xfId="0" applyNumberFormat="1" applyFont="1" applyBorder="1" applyAlignment="1">
      <alignment horizontal="center" vertical="center" wrapText="1"/>
    </xf>
    <xf numFmtId="164" fontId="3" fillId="0" borderId="64" xfId="0" applyNumberFormat="1" applyFont="1" applyBorder="1" applyAlignment="1">
      <alignment horizontal="center" vertical="center" wrapText="1"/>
    </xf>
    <xf numFmtId="164" fontId="1" fillId="0" borderId="65" xfId="0" applyNumberFormat="1" applyFont="1" applyBorder="1" applyAlignment="1">
      <alignment horizontal="center" vertical="center" wrapText="1"/>
    </xf>
    <xf numFmtId="164" fontId="1" fillId="0" borderId="64" xfId="0" applyNumberFormat="1" applyFont="1" applyBorder="1" applyAlignment="1">
      <alignment horizontal="center" vertical="center" wrapText="1"/>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4" xfId="0" applyFont="1" applyBorder="1" applyAlignment="1">
      <alignment horizontal="center" vertical="center" wrapText="1"/>
    </xf>
    <xf numFmtId="0" fontId="1" fillId="8" borderId="74" xfId="0" applyFont="1" applyFill="1" applyBorder="1" applyAlignment="1">
      <alignment horizontal="center" vertical="center" wrapText="1"/>
    </xf>
    <xf numFmtId="0" fontId="3" fillId="0" borderId="74" xfId="0" applyFont="1" applyBorder="1" applyAlignment="1">
      <alignment horizontal="center" vertical="center" wrapText="1"/>
    </xf>
    <xf numFmtId="164" fontId="3" fillId="0" borderId="75" xfId="0" applyNumberFormat="1" applyFont="1" applyBorder="1" applyAlignment="1">
      <alignment horizontal="center" vertical="center" wrapText="1"/>
    </xf>
    <xf numFmtId="164" fontId="3" fillId="0" borderId="76" xfId="0" applyNumberFormat="1" applyFont="1" applyBorder="1" applyAlignment="1">
      <alignment horizontal="center" vertical="center" wrapText="1"/>
    </xf>
    <xf numFmtId="164" fontId="3" fillId="0" borderId="77" xfId="0" applyNumberFormat="1" applyFont="1" applyBorder="1" applyAlignment="1">
      <alignment horizontal="center" vertical="center" wrapText="1"/>
    </xf>
    <xf numFmtId="164" fontId="1" fillId="0" borderId="77" xfId="0" applyNumberFormat="1" applyFont="1" applyBorder="1" applyAlignment="1">
      <alignment horizontal="center" vertical="center" wrapText="1"/>
    </xf>
    <xf numFmtId="164" fontId="1" fillId="0" borderId="76" xfId="0" applyNumberFormat="1" applyFont="1" applyBorder="1" applyAlignment="1">
      <alignment horizontal="center" vertical="center" wrapText="1"/>
    </xf>
    <xf numFmtId="0" fontId="3" fillId="0" borderId="77"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4" fillId="10" borderId="82" xfId="0" applyFont="1" applyFill="1" applyBorder="1" applyAlignment="1">
      <alignment horizontal="center" vertical="center" wrapText="1"/>
    </xf>
    <xf numFmtId="0" fontId="4" fillId="10" borderId="83" xfId="0" applyFont="1" applyFill="1" applyBorder="1" applyAlignment="1">
      <alignment horizontal="center" vertical="center" wrapText="1"/>
    </xf>
    <xf numFmtId="0" fontId="5" fillId="10" borderId="83" xfId="0" applyFont="1" applyFill="1" applyBorder="1" applyAlignment="1">
      <alignment horizontal="center" vertical="center" wrapText="1"/>
    </xf>
    <xf numFmtId="164" fontId="5" fillId="10" borderId="84" xfId="0" applyNumberFormat="1" applyFont="1" applyFill="1" applyBorder="1" applyAlignment="1">
      <alignment horizontal="center" vertical="center" wrapText="1"/>
    </xf>
    <xf numFmtId="164" fontId="5" fillId="10" borderId="85" xfId="0" applyNumberFormat="1" applyFont="1" applyFill="1" applyBorder="1" applyAlignment="1">
      <alignment horizontal="center" vertical="center" wrapText="1"/>
    </xf>
    <xf numFmtId="164" fontId="5" fillId="10" borderId="86" xfId="0" applyNumberFormat="1" applyFont="1" applyFill="1" applyBorder="1" applyAlignment="1">
      <alignment horizontal="center" vertical="center" wrapText="1"/>
    </xf>
    <xf numFmtId="164" fontId="5" fillId="10" borderId="87" xfId="0" applyNumberFormat="1" applyFont="1" applyFill="1" applyBorder="1" applyAlignment="1">
      <alignment horizontal="center" vertical="center" wrapText="1"/>
    </xf>
    <xf numFmtId="0" fontId="4" fillId="10" borderId="88" xfId="0" applyFont="1" applyFill="1" applyBorder="1" applyAlignment="1">
      <alignment horizontal="center" vertical="center" wrapText="1"/>
    </xf>
    <xf numFmtId="0" fontId="4" fillId="10" borderId="89" xfId="0" applyFont="1" applyFill="1" applyBorder="1" applyAlignment="1">
      <alignment horizontal="center" vertical="center" wrapText="1"/>
    </xf>
    <xf numFmtId="0" fontId="4" fillId="10" borderId="84" xfId="0" applyFont="1" applyFill="1" applyBorder="1" applyAlignment="1">
      <alignment horizontal="center" vertical="center" wrapText="1"/>
    </xf>
    <xf numFmtId="0" fontId="4" fillId="10" borderId="90" xfId="0" applyFont="1" applyFill="1" applyBorder="1" applyAlignment="1">
      <alignment horizontal="center" vertical="center" wrapText="1"/>
    </xf>
    <xf numFmtId="0" fontId="4" fillId="10" borderId="91" xfId="0" applyFont="1" applyFill="1" applyBorder="1" applyAlignment="1">
      <alignment horizontal="center" vertical="center" wrapText="1"/>
    </xf>
    <xf numFmtId="0" fontId="4" fillId="10" borderId="92" xfId="0" applyFont="1" applyFill="1" applyBorder="1" applyAlignment="1">
      <alignment horizontal="center" vertical="center" wrapText="1"/>
    </xf>
    <xf numFmtId="0" fontId="4" fillId="10" borderId="93" xfId="0" applyFont="1" applyFill="1" applyBorder="1" applyAlignment="1">
      <alignment horizontal="center" vertical="center" wrapText="1"/>
    </xf>
    <xf numFmtId="0" fontId="6" fillId="0" borderId="94" xfId="0" applyFont="1" applyBorder="1" applyAlignment="1">
      <alignment horizontal="center" vertical="center" wrapText="1"/>
    </xf>
    <xf numFmtId="0" fontId="6" fillId="0" borderId="95" xfId="0" applyFont="1" applyBorder="1" applyAlignment="1">
      <alignment horizontal="center" vertical="center" wrapText="1"/>
    </xf>
    <xf numFmtId="0" fontId="6" fillId="0" borderId="95" xfId="0" applyFont="1" applyBorder="1" applyAlignment="1">
      <alignment horizontal="center" vertical="center" wrapText="1"/>
    </xf>
    <xf numFmtId="0" fontId="6" fillId="0" borderId="26" xfId="0" applyFont="1" applyBorder="1" applyAlignment="1">
      <alignment horizontal="center" vertical="center" wrapText="1"/>
    </xf>
    <xf numFmtId="0" fontId="7" fillId="8" borderId="26" xfId="0" applyFont="1" applyFill="1" applyBorder="1" applyAlignment="1">
      <alignment horizontal="center" vertical="center" wrapText="1"/>
    </xf>
    <xf numFmtId="164" fontId="6" fillId="0" borderId="27" xfId="0" applyNumberFormat="1" applyFont="1" applyBorder="1" applyAlignment="1">
      <alignment horizontal="center" vertical="center" wrapText="1"/>
    </xf>
    <xf numFmtId="164" fontId="6" fillId="0" borderId="28"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7" fillId="0" borderId="29" xfId="0" applyNumberFormat="1" applyFont="1" applyBorder="1" applyAlignment="1">
      <alignment horizontal="center" vertical="center" wrapText="1"/>
    </xf>
    <xf numFmtId="164" fontId="7" fillId="0" borderId="28" xfId="0" applyNumberFormat="1" applyFont="1" applyBorder="1" applyAlignment="1">
      <alignment horizontal="center" vertical="center" wrapText="1"/>
    </xf>
    <xf numFmtId="164" fontId="6" fillId="0" borderId="30" xfId="0" applyNumberFormat="1" applyFont="1" applyBorder="1" applyAlignment="1">
      <alignment horizontal="center" vertical="center" wrapText="1"/>
    </xf>
    <xf numFmtId="164" fontId="6" fillId="0" borderId="31" xfId="0" applyNumberFormat="1" applyFont="1" applyBorder="1" applyAlignment="1">
      <alignment horizontal="center" vertical="center" wrapText="1"/>
    </xf>
    <xf numFmtId="164" fontId="6" fillId="0" borderId="32" xfId="0" applyNumberFormat="1" applyFont="1" applyBorder="1" applyAlignment="1">
      <alignment horizontal="center" vertical="center" wrapText="1"/>
    </xf>
    <xf numFmtId="164" fontId="6" fillId="0" borderId="0" xfId="0" applyNumberFormat="1" applyFont="1" applyAlignment="1">
      <alignment horizontal="center" vertical="center" wrapText="1"/>
    </xf>
    <xf numFmtId="164" fontId="6" fillId="0" borderId="33" xfId="0" applyNumberFormat="1"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44" xfId="0" applyFont="1" applyBorder="1" applyAlignment="1">
      <alignment horizontal="center" vertical="center" wrapText="1"/>
    </xf>
    <xf numFmtId="0" fontId="7" fillId="9" borderId="44" xfId="0" applyFont="1" applyFill="1" applyBorder="1" applyAlignment="1">
      <alignment horizontal="center" vertical="center" wrapText="1"/>
    </xf>
    <xf numFmtId="164" fontId="6" fillId="0" borderId="45" xfId="0" applyNumberFormat="1" applyFont="1" applyBorder="1" applyAlignment="1">
      <alignment horizontal="center" vertical="center" wrapText="1"/>
    </xf>
    <xf numFmtId="164" fontId="6" fillId="0" borderId="46" xfId="0" applyNumberFormat="1" applyFont="1" applyBorder="1" applyAlignment="1">
      <alignment horizontal="center" vertical="center" wrapText="1"/>
    </xf>
    <xf numFmtId="164" fontId="6" fillId="0" borderId="47" xfId="0" applyNumberFormat="1" applyFont="1" applyBorder="1" applyAlignment="1">
      <alignment horizontal="center" vertical="center" wrapText="1"/>
    </xf>
    <xf numFmtId="164" fontId="7" fillId="0" borderId="48" xfId="0" applyNumberFormat="1" applyFont="1" applyBorder="1" applyAlignment="1">
      <alignment horizontal="center" vertical="center" wrapText="1"/>
    </xf>
    <xf numFmtId="164" fontId="7" fillId="0" borderId="46" xfId="0" applyNumberFormat="1" applyFont="1" applyBorder="1" applyAlignment="1">
      <alignment horizontal="center" vertical="center"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96" xfId="0" applyFont="1" applyBorder="1" applyAlignment="1">
      <alignment horizontal="center" vertical="center" wrapText="1"/>
    </xf>
    <xf numFmtId="0" fontId="7" fillId="8" borderId="54" xfId="0" applyFont="1" applyFill="1" applyBorder="1" applyAlignment="1">
      <alignment horizontal="center" vertical="center" wrapText="1"/>
    </xf>
    <xf numFmtId="0" fontId="6" fillId="0" borderId="54" xfId="0" applyFont="1" applyBorder="1" applyAlignment="1">
      <alignment horizontal="center" vertical="center" wrapText="1"/>
    </xf>
    <xf numFmtId="164" fontId="6" fillId="0" borderId="97" xfId="0" applyNumberFormat="1" applyFont="1" applyBorder="1" applyAlignment="1">
      <alignment horizontal="center" vertical="center" wrapText="1"/>
    </xf>
    <xf numFmtId="164" fontId="6" fillId="0" borderId="98" xfId="0" applyNumberFormat="1" applyFont="1" applyBorder="1" applyAlignment="1">
      <alignment horizontal="center" vertical="center" wrapText="1"/>
    </xf>
    <xf numFmtId="164" fontId="6" fillId="0" borderId="57" xfId="0" applyNumberFormat="1" applyFont="1" applyBorder="1" applyAlignment="1">
      <alignment horizontal="center" vertical="center" wrapText="1"/>
    </xf>
    <xf numFmtId="164" fontId="6" fillId="0" borderId="56" xfId="0" applyNumberFormat="1" applyFont="1" applyBorder="1" applyAlignment="1">
      <alignment horizontal="center" vertical="center" wrapText="1"/>
    </xf>
    <xf numFmtId="164" fontId="7" fillId="0" borderId="47" xfId="0" applyNumberFormat="1" applyFont="1" applyBorder="1" applyAlignment="1">
      <alignment horizontal="center" vertical="center" wrapText="1"/>
    </xf>
    <xf numFmtId="164" fontId="7" fillId="0" borderId="98" xfId="0" applyNumberFormat="1" applyFont="1" applyBorder="1" applyAlignment="1">
      <alignment horizontal="center" vertical="center" wrapText="1"/>
    </xf>
    <xf numFmtId="0" fontId="6" fillId="0" borderId="99"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1" xfId="0" applyFont="1" applyBorder="1" applyAlignment="1">
      <alignment horizontal="center" vertical="center" wrapText="1"/>
    </xf>
    <xf numFmtId="0" fontId="7" fillId="8" borderId="62" xfId="0" applyFont="1" applyFill="1" applyBorder="1" applyAlignment="1">
      <alignment horizontal="center" vertical="center" wrapText="1"/>
    </xf>
    <xf numFmtId="0" fontId="6" fillId="0" borderId="62" xfId="0" applyFont="1" applyBorder="1" applyAlignment="1">
      <alignment horizontal="center" vertical="center" wrapText="1"/>
    </xf>
    <xf numFmtId="164" fontId="6" fillId="0" borderId="63" xfId="0" applyNumberFormat="1" applyFont="1" applyBorder="1" applyAlignment="1">
      <alignment horizontal="center" vertical="center" wrapText="1"/>
    </xf>
    <xf numFmtId="164" fontId="6" fillId="0" borderId="64" xfId="0" applyNumberFormat="1" applyFont="1" applyBorder="1" applyAlignment="1">
      <alignment horizontal="center" vertical="center" wrapText="1"/>
    </xf>
    <xf numFmtId="164" fontId="6" fillId="0" borderId="65" xfId="0" applyNumberFormat="1" applyFont="1" applyBorder="1" applyAlignment="1">
      <alignment horizontal="center" vertical="center" wrapText="1"/>
    </xf>
    <xf numFmtId="164" fontId="7" fillId="0" borderId="65" xfId="0" applyNumberFormat="1" applyFont="1" applyBorder="1" applyAlignment="1">
      <alignment horizontal="center" vertical="center" wrapText="1"/>
    </xf>
    <xf numFmtId="164" fontId="7" fillId="0" borderId="64" xfId="0" applyNumberFormat="1" applyFont="1" applyBorder="1" applyAlignment="1">
      <alignment horizontal="center" vertical="center" wrapText="1"/>
    </xf>
    <xf numFmtId="0" fontId="6" fillId="0" borderId="100"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34" xfId="0" applyFont="1" applyBorder="1" applyAlignment="1">
      <alignment horizontal="center" vertical="center" wrapText="1"/>
    </xf>
    <xf numFmtId="0" fontId="7" fillId="7" borderId="35" xfId="0" applyFont="1" applyFill="1" applyBorder="1" applyAlignment="1">
      <alignment horizontal="center" vertical="center" wrapText="1"/>
    </xf>
    <xf numFmtId="0" fontId="6" fillId="0" borderId="35" xfId="0" applyFont="1" applyBorder="1" applyAlignment="1">
      <alignment horizontal="center" vertical="center" wrapText="1"/>
    </xf>
    <xf numFmtId="164" fontId="6" fillId="0" borderId="36" xfId="0" applyNumberFormat="1" applyFont="1" applyBorder="1" applyAlignment="1">
      <alignment horizontal="center" vertical="center" wrapText="1"/>
    </xf>
    <xf numFmtId="164" fontId="6" fillId="0" borderId="37" xfId="0" applyNumberFormat="1" applyFont="1" applyBorder="1" applyAlignment="1">
      <alignment horizontal="center" vertical="center" wrapText="1"/>
    </xf>
    <xf numFmtId="164" fontId="6" fillId="0" borderId="38" xfId="0" applyNumberFormat="1" applyFont="1" applyBorder="1" applyAlignment="1">
      <alignment horizontal="center" vertical="center" wrapText="1"/>
    </xf>
    <xf numFmtId="164" fontId="7" fillId="0" borderId="38" xfId="0" applyNumberFormat="1" applyFont="1" applyBorder="1" applyAlignment="1">
      <alignment horizontal="center" vertical="center" wrapText="1"/>
    </xf>
    <xf numFmtId="164" fontId="7" fillId="0" borderId="37" xfId="0" applyNumberFormat="1"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7" fillId="8" borderId="101" xfId="0" applyFont="1" applyFill="1" applyBorder="1" applyAlignment="1">
      <alignment horizontal="center" vertical="center" wrapText="1"/>
    </xf>
    <xf numFmtId="0" fontId="6" fillId="0" borderId="101" xfId="0" applyFont="1" applyBorder="1" applyAlignment="1">
      <alignment horizontal="center" vertical="center" wrapText="1"/>
    </xf>
    <xf numFmtId="164" fontId="6" fillId="0" borderId="102" xfId="0" applyNumberFormat="1" applyFont="1" applyBorder="1" applyAlignment="1">
      <alignment horizontal="center" vertical="center" wrapText="1"/>
    </xf>
    <xf numFmtId="164" fontId="6" fillId="0" borderId="103" xfId="0" applyNumberFormat="1" applyFont="1" applyBorder="1" applyAlignment="1">
      <alignment horizontal="center" vertical="center" wrapText="1"/>
    </xf>
    <xf numFmtId="0" fontId="6" fillId="0" borderId="104" xfId="0" applyFont="1" applyBorder="1" applyAlignment="1">
      <alignment horizontal="center" vertical="center" wrapText="1"/>
    </xf>
    <xf numFmtId="0" fontId="6" fillId="0" borderId="105" xfId="0" applyFont="1" applyBorder="1" applyAlignment="1">
      <alignment horizontal="center" vertical="center" wrapText="1"/>
    </xf>
    <xf numFmtId="0" fontId="6" fillId="0" borderId="106" xfId="0" applyFont="1" applyBorder="1" applyAlignment="1">
      <alignment horizontal="center" vertical="center" wrapText="1"/>
    </xf>
    <xf numFmtId="0" fontId="6" fillId="0" borderId="107" xfId="0" applyFont="1" applyBorder="1" applyAlignment="1">
      <alignment horizontal="center" vertical="center" wrapText="1"/>
    </xf>
    <xf numFmtId="0" fontId="6" fillId="0" borderId="102" xfId="0" applyFont="1" applyBorder="1" applyAlignment="1">
      <alignment horizontal="center" vertical="center" wrapText="1"/>
    </xf>
    <xf numFmtId="0" fontId="6" fillId="0" borderId="108" xfId="0" applyFont="1" applyBorder="1" applyAlignment="1">
      <alignment horizontal="center" vertical="center" wrapText="1"/>
    </xf>
    <xf numFmtId="0" fontId="6" fillId="0" borderId="109" xfId="0" applyFont="1" applyBorder="1" applyAlignment="1">
      <alignment horizontal="center" vertical="center" wrapText="1"/>
    </xf>
    <xf numFmtId="0" fontId="0" fillId="0" borderId="26" xfId="0" applyBorder="1" applyAlignment="1">
      <alignment horizontal="center" vertical="center" wrapText="1"/>
    </xf>
    <xf numFmtId="0" fontId="7" fillId="7" borderId="62" xfId="0" applyFont="1" applyFill="1" applyBorder="1" applyAlignment="1">
      <alignment horizontal="center" vertical="center" wrapText="1"/>
    </xf>
    <xf numFmtId="164" fontId="6" fillId="0" borderId="68" xfId="0" applyNumberFormat="1" applyFont="1" applyBorder="1" applyAlignment="1">
      <alignment horizontal="center" vertical="center" wrapText="1"/>
    </xf>
    <xf numFmtId="164" fontId="6" fillId="0" borderId="110" xfId="0" applyNumberFormat="1" applyFont="1" applyBorder="1" applyAlignment="1">
      <alignment horizontal="center" vertical="center" wrapText="1"/>
    </xf>
    <xf numFmtId="164" fontId="7" fillId="0" borderId="66" xfId="0" applyNumberFormat="1" applyFont="1" applyBorder="1" applyAlignment="1">
      <alignment horizontal="center" vertical="center" wrapText="1"/>
    </xf>
    <xf numFmtId="164" fontId="7" fillId="0" borderId="110" xfId="0" applyNumberFormat="1" applyFont="1" applyBorder="1" applyAlignment="1">
      <alignment horizontal="center" vertical="center" wrapText="1"/>
    </xf>
    <xf numFmtId="0" fontId="6" fillId="0" borderId="111" xfId="0" applyFont="1" applyBorder="1" applyAlignment="1">
      <alignment horizontal="center" vertical="center" wrapText="1"/>
    </xf>
    <xf numFmtId="164" fontId="6" fillId="0" borderId="68" xfId="0" applyNumberFormat="1" applyFont="1" applyBorder="1" applyAlignment="1">
      <alignment horizontal="center" vertical="center" wrapText="1"/>
    </xf>
    <xf numFmtId="164" fontId="6" fillId="0" borderId="110" xfId="0" applyNumberFormat="1" applyFont="1" applyBorder="1" applyAlignment="1">
      <alignment horizontal="center" vertical="center" wrapText="1"/>
    </xf>
    <xf numFmtId="164" fontId="6" fillId="0" borderId="66" xfId="0" applyNumberFormat="1" applyFont="1" applyBorder="1" applyAlignment="1">
      <alignment horizontal="center" vertical="center" wrapText="1"/>
    </xf>
    <xf numFmtId="164" fontId="7" fillId="0" borderId="66" xfId="0" applyNumberFormat="1" applyFont="1" applyBorder="1" applyAlignment="1">
      <alignment horizontal="center" vertical="center" wrapText="1"/>
    </xf>
    <xf numFmtId="164" fontId="7" fillId="0" borderId="110" xfId="0" applyNumberFormat="1" applyFont="1" applyBorder="1" applyAlignment="1">
      <alignment horizontal="center" vertical="center" wrapText="1"/>
    </xf>
    <xf numFmtId="0" fontId="6" fillId="0" borderId="66" xfId="0" applyFont="1" applyBorder="1" applyAlignment="1">
      <alignment horizontal="center" vertical="center" wrapText="1"/>
    </xf>
    <xf numFmtId="0" fontId="6" fillId="0" borderId="67"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110" xfId="0" applyFont="1" applyBorder="1" applyAlignment="1">
      <alignment horizontal="center" vertical="center" wrapText="1"/>
    </xf>
    <xf numFmtId="0" fontId="6" fillId="0" borderId="112" xfId="0" applyFont="1" applyBorder="1" applyAlignment="1">
      <alignment horizontal="center" vertical="center" wrapText="1"/>
    </xf>
    <xf numFmtId="0" fontId="6" fillId="0" borderId="67" xfId="0" applyFont="1" applyBorder="1" applyAlignment="1">
      <alignment horizontal="center" vertical="center" wrapText="1"/>
    </xf>
    <xf numFmtId="0" fontId="6" fillId="0" borderId="113" xfId="0" applyFont="1" applyBorder="1" applyAlignment="1">
      <alignment horizontal="center" vertical="center" wrapText="1"/>
    </xf>
    <xf numFmtId="0" fontId="6" fillId="0" borderId="114"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34" xfId="0" applyBorder="1" applyAlignment="1">
      <alignment horizontal="center" vertical="center" wrapText="1"/>
    </xf>
    <xf numFmtId="0" fontId="7" fillId="9" borderId="35" xfId="0" applyFont="1" applyFill="1" applyBorder="1" applyAlignment="1">
      <alignment horizontal="center" vertical="center" wrapText="1"/>
    </xf>
    <xf numFmtId="0" fontId="6" fillId="0" borderId="74" xfId="0" applyFont="1" applyBorder="1" applyAlignment="1">
      <alignment horizontal="center" vertical="center" wrapText="1"/>
    </xf>
    <xf numFmtId="164" fontId="6" fillId="0" borderId="115" xfId="0" applyNumberFormat="1" applyFont="1" applyBorder="1" applyAlignment="1">
      <alignment horizontal="center" vertical="center" wrapText="1"/>
    </xf>
    <xf numFmtId="164" fontId="6" fillId="0" borderId="116" xfId="0" applyNumberFormat="1" applyFont="1" applyBorder="1" applyAlignment="1">
      <alignment horizontal="center" vertical="center" wrapText="1"/>
    </xf>
    <xf numFmtId="164" fontId="6" fillId="0" borderId="117" xfId="0" applyNumberFormat="1" applyFont="1" applyBorder="1" applyAlignment="1">
      <alignment horizontal="center" vertical="center" wrapText="1"/>
    </xf>
    <xf numFmtId="164" fontId="7" fillId="0" borderId="117" xfId="0" applyNumberFormat="1" applyFont="1" applyBorder="1" applyAlignment="1">
      <alignment horizontal="center" vertical="center" wrapText="1"/>
    </xf>
    <xf numFmtId="164" fontId="7" fillId="0" borderId="116" xfId="0" applyNumberFormat="1" applyFont="1" applyBorder="1" applyAlignment="1">
      <alignment horizontal="center" vertical="center" wrapText="1"/>
    </xf>
    <xf numFmtId="0" fontId="6" fillId="0" borderId="117" xfId="0" applyFont="1" applyBorder="1" applyAlignment="1">
      <alignment horizontal="center" vertical="center" wrapText="1"/>
    </xf>
    <xf numFmtId="0" fontId="6" fillId="0" borderId="118" xfId="0" applyFont="1" applyBorder="1" applyAlignment="1">
      <alignment horizontal="center" vertical="center" wrapText="1"/>
    </xf>
    <xf numFmtId="0" fontId="6" fillId="0" borderId="115" xfId="0" applyFont="1" applyBorder="1" applyAlignment="1">
      <alignment horizontal="center" vertical="center" wrapText="1"/>
    </xf>
    <xf numFmtId="0" fontId="6" fillId="0" borderId="116" xfId="0" applyFont="1" applyBorder="1" applyAlignment="1">
      <alignment horizontal="center" vertical="center" wrapText="1"/>
    </xf>
    <xf numFmtId="0" fontId="6" fillId="0" borderId="119" xfId="0" applyFont="1" applyBorder="1" applyAlignment="1">
      <alignment horizontal="center" vertical="center" wrapText="1"/>
    </xf>
    <xf numFmtId="0" fontId="6" fillId="0" borderId="118" xfId="0" applyFont="1" applyBorder="1" applyAlignment="1">
      <alignment horizontal="center" vertical="center" wrapText="1"/>
    </xf>
    <xf numFmtId="0" fontId="6" fillId="0" borderId="120" xfId="0" applyFont="1" applyBorder="1" applyAlignment="1">
      <alignment horizontal="center" vertical="center" wrapText="1"/>
    </xf>
    <xf numFmtId="164" fontId="5" fillId="10" borderId="121" xfId="0" applyNumberFormat="1" applyFont="1" applyFill="1" applyBorder="1" applyAlignment="1">
      <alignment horizontal="center" vertical="center" wrapText="1"/>
    </xf>
    <xf numFmtId="164" fontId="5" fillId="10" borderId="91" xfId="0" applyNumberFormat="1" applyFont="1" applyFill="1" applyBorder="1" applyAlignment="1">
      <alignment horizontal="center" vertical="center" wrapText="1"/>
    </xf>
    <xf numFmtId="0" fontId="7" fillId="8" borderId="122" xfId="0" applyFont="1" applyFill="1" applyBorder="1" applyAlignment="1">
      <alignment horizontal="center" vertical="center" wrapText="1"/>
    </xf>
    <xf numFmtId="164" fontId="6" fillId="0" borderId="123" xfId="0" applyNumberFormat="1" applyFont="1" applyBorder="1" applyAlignment="1">
      <alignment horizontal="center" vertical="center" wrapText="1"/>
    </xf>
    <xf numFmtId="164" fontId="6" fillId="0" borderId="124" xfId="0" applyNumberFormat="1" applyFont="1" applyBorder="1" applyAlignment="1">
      <alignment horizontal="center" vertical="center" wrapText="1"/>
    </xf>
    <xf numFmtId="164" fontId="6" fillId="0" borderId="125" xfId="0" applyNumberFormat="1" applyFont="1" applyBorder="1" applyAlignment="1">
      <alignment horizontal="center" vertical="center" wrapText="1"/>
    </xf>
    <xf numFmtId="164" fontId="6" fillId="0" borderId="126" xfId="0" applyNumberFormat="1" applyFont="1" applyBorder="1" applyAlignment="1">
      <alignment horizontal="center" vertical="center" wrapText="1"/>
    </xf>
    <xf numFmtId="164" fontId="7" fillId="0" borderId="127" xfId="0" applyNumberFormat="1" applyFont="1" applyBorder="1" applyAlignment="1">
      <alignment horizontal="center" vertical="center" wrapText="1"/>
    </xf>
    <xf numFmtId="164" fontId="7" fillId="0" borderId="124" xfId="0" applyNumberFormat="1" applyFont="1" applyBorder="1" applyAlignment="1">
      <alignment horizontal="center" vertical="center" wrapText="1"/>
    </xf>
    <xf numFmtId="0" fontId="6" fillId="0" borderId="128" xfId="0" applyFont="1" applyBorder="1" applyAlignment="1">
      <alignment horizontal="center" vertical="center" wrapText="1"/>
    </xf>
    <xf numFmtId="0" fontId="6" fillId="0" borderId="129" xfId="0" applyFont="1" applyBorder="1" applyAlignment="1">
      <alignment horizontal="center" vertical="center" wrapText="1"/>
    </xf>
    <xf numFmtId="0" fontId="6" fillId="0" borderId="130" xfId="0" applyFont="1" applyBorder="1" applyAlignment="1">
      <alignment horizontal="center" vertical="center" wrapText="1"/>
    </xf>
    <xf numFmtId="0" fontId="6" fillId="0" borderId="131" xfId="0" applyFont="1" applyBorder="1" applyAlignment="1">
      <alignment horizontal="center" vertical="center" wrapText="1"/>
    </xf>
    <xf numFmtId="0" fontId="6" fillId="0" borderId="127" xfId="0" applyFont="1" applyBorder="1" applyAlignment="1">
      <alignment horizontal="center" vertical="center" wrapText="1"/>
    </xf>
    <xf numFmtId="0" fontId="6" fillId="0" borderId="132" xfId="0" applyFont="1" applyBorder="1" applyAlignment="1">
      <alignment horizontal="center" vertical="center" wrapText="1"/>
    </xf>
    <xf numFmtId="0" fontId="6" fillId="0" borderId="133" xfId="0" applyFont="1" applyBorder="1" applyAlignment="1">
      <alignment horizontal="center" vertical="center" wrapText="1"/>
    </xf>
    <xf numFmtId="0" fontId="6" fillId="0" borderId="132" xfId="0" applyFont="1" applyBorder="1" applyAlignment="1">
      <alignment horizontal="center" vertical="center" wrapText="1"/>
    </xf>
    <xf numFmtId="0" fontId="6" fillId="0" borderId="123" xfId="0" applyFont="1" applyBorder="1" applyAlignment="1">
      <alignment horizontal="center" vertical="center" wrapText="1"/>
    </xf>
    <xf numFmtId="0" fontId="6" fillId="0" borderId="134" xfId="0" applyFont="1" applyBorder="1" applyAlignment="1">
      <alignment horizontal="center" vertical="center" wrapText="1"/>
    </xf>
    <xf numFmtId="0" fontId="7" fillId="0" borderId="35"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5" xfId="0" applyFont="1" applyBorder="1" applyAlignment="1">
      <alignment horizontal="center" vertical="center" wrapText="1"/>
    </xf>
    <xf numFmtId="0" fontId="7" fillId="8" borderId="13" xfId="0" applyFont="1" applyFill="1" applyBorder="1" applyAlignment="1">
      <alignment horizontal="center" vertical="center" wrapText="1"/>
    </xf>
    <xf numFmtId="0" fontId="6" fillId="0" borderId="13" xfId="0" applyFont="1" applyBorder="1" applyAlignment="1">
      <alignment horizontal="center" vertical="center" wrapText="1"/>
    </xf>
    <xf numFmtId="164" fontId="6" fillId="0" borderId="14" xfId="0" applyNumberFormat="1" applyFont="1" applyBorder="1" applyAlignment="1">
      <alignment horizontal="center" vertical="center" wrapText="1"/>
    </xf>
    <xf numFmtId="164" fontId="6" fillId="0" borderId="15" xfId="0" applyNumberFormat="1" applyFont="1" applyBorder="1" applyAlignment="1">
      <alignment horizontal="center" vertical="center" wrapText="1"/>
    </xf>
    <xf numFmtId="164" fontId="6" fillId="0" borderId="16" xfId="0" applyNumberFormat="1" applyFont="1" applyBorder="1" applyAlignment="1">
      <alignment horizontal="center" vertical="center" wrapText="1"/>
    </xf>
    <xf numFmtId="164" fontId="7" fillId="0" borderId="16" xfId="0" applyNumberFormat="1" applyFont="1" applyBorder="1" applyAlignment="1">
      <alignment horizontal="center" vertical="center" wrapText="1"/>
    </xf>
    <xf numFmtId="164" fontId="7" fillId="0" borderId="15" xfId="0" applyNumberFormat="1" applyFont="1" applyBorder="1" applyAlignment="1">
      <alignment horizontal="center" vertical="center" wrapText="1"/>
    </xf>
    <xf numFmtId="0" fontId="6" fillId="0" borderId="136" xfId="0" applyFont="1" applyBorder="1" applyAlignment="1">
      <alignment horizontal="center" vertical="center" wrapText="1"/>
    </xf>
    <xf numFmtId="0" fontId="6" fillId="0" borderId="13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39" xfId="0" applyFont="1" applyBorder="1" applyAlignment="1">
      <alignment horizontal="center" vertical="center" wrapText="1"/>
    </xf>
    <xf numFmtId="0" fontId="6" fillId="0" borderId="140" xfId="0" applyFont="1" applyBorder="1" applyAlignment="1">
      <alignment horizontal="center" vertical="center" wrapText="1"/>
    </xf>
    <xf numFmtId="0" fontId="7" fillId="9" borderId="122" xfId="0" applyFont="1" applyFill="1" applyBorder="1" applyAlignment="1">
      <alignment horizontal="center" vertical="center" wrapText="1"/>
    </xf>
    <xf numFmtId="0" fontId="6" fillId="0" borderId="122" xfId="0" applyFont="1" applyBorder="1" applyAlignment="1">
      <alignment horizontal="center" vertical="center" wrapText="1"/>
    </xf>
    <xf numFmtId="164" fontId="6" fillId="0" borderId="130" xfId="0" applyNumberFormat="1" applyFont="1" applyBorder="1" applyAlignment="1">
      <alignment horizontal="center" vertical="center" wrapText="1"/>
    </xf>
    <xf numFmtId="164" fontId="7" fillId="0" borderId="125" xfId="0" applyNumberFormat="1" applyFont="1" applyBorder="1" applyAlignment="1">
      <alignment horizontal="center" vertical="center" wrapText="1"/>
    </xf>
    <xf numFmtId="164" fontId="7" fillId="0" borderId="126" xfId="0" applyNumberFormat="1" applyFont="1" applyBorder="1" applyAlignment="1">
      <alignment horizontal="center" vertical="center" wrapText="1"/>
    </xf>
    <xf numFmtId="0" fontId="6" fillId="0" borderId="141" xfId="0" applyFont="1" applyBorder="1" applyAlignment="1">
      <alignment horizontal="center" vertical="center" wrapText="1"/>
    </xf>
    <xf numFmtId="0" fontId="6" fillId="0" borderId="125" xfId="0" applyFont="1" applyBorder="1" applyAlignment="1">
      <alignment horizontal="center" vertical="center" wrapText="1"/>
    </xf>
    <xf numFmtId="0" fontId="6"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7" fillId="8" borderId="35" xfId="0" applyFont="1" applyFill="1" applyBorder="1" applyAlignment="1">
      <alignment horizontal="center" vertical="center" wrapText="1"/>
    </xf>
    <xf numFmtId="0" fontId="8" fillId="0" borderId="144" xfId="0" applyFont="1" applyBorder="1" applyAlignment="1">
      <alignment horizontal="center" vertical="center" wrapText="1"/>
    </xf>
    <xf numFmtId="0" fontId="7" fillId="8" borderId="96" xfId="0" applyFont="1" applyFill="1" applyBorder="1" applyAlignment="1">
      <alignment horizontal="center" vertical="center" wrapText="1"/>
    </xf>
    <xf numFmtId="164" fontId="6" fillId="0" borderId="55" xfId="0" applyNumberFormat="1" applyFont="1" applyBorder="1" applyAlignment="1">
      <alignment horizontal="center" vertical="center" wrapText="1"/>
    </xf>
    <xf numFmtId="164" fontId="7" fillId="0" borderId="57" xfId="0" applyNumberFormat="1" applyFont="1" applyBorder="1" applyAlignment="1">
      <alignment horizontal="center" vertical="center" wrapText="1"/>
    </xf>
    <xf numFmtId="164" fontId="7" fillId="0" borderId="56" xfId="0" applyNumberFormat="1" applyFont="1" applyBorder="1" applyAlignment="1">
      <alignment horizontal="center" vertical="center" wrapText="1"/>
    </xf>
    <xf numFmtId="0" fontId="6" fillId="0" borderId="47" xfId="0" applyFont="1" applyBorder="1" applyAlignment="1">
      <alignment horizontal="center" vertical="center" wrapText="1"/>
    </xf>
    <xf numFmtId="0" fontId="6" fillId="0" borderId="145" xfId="0" applyFont="1" applyBorder="1" applyAlignment="1">
      <alignment horizontal="center" vertical="center" wrapText="1"/>
    </xf>
    <xf numFmtId="0" fontId="6" fillId="0" borderId="146" xfId="0" applyFont="1" applyBorder="1" applyAlignment="1">
      <alignment horizontal="center" vertical="center" wrapText="1"/>
    </xf>
    <xf numFmtId="0" fontId="6" fillId="0" borderId="145" xfId="0" applyFont="1" applyBorder="1" applyAlignment="1">
      <alignment horizontal="center" vertical="center" wrapText="1"/>
    </xf>
    <xf numFmtId="0" fontId="7" fillId="8" borderId="26" xfId="0" applyFont="1" applyFill="1" applyBorder="1" applyAlignment="1">
      <alignment horizontal="center" vertical="center" wrapText="1"/>
    </xf>
    <xf numFmtId="164" fontId="6" fillId="0" borderId="106" xfId="0" applyNumberFormat="1" applyFont="1" applyBorder="1" applyAlignment="1">
      <alignment horizontal="center" vertical="center" wrapText="1"/>
    </xf>
    <xf numFmtId="0" fontId="6" fillId="0" borderId="102" xfId="0" applyFont="1" applyBorder="1" applyAlignment="1">
      <alignment horizontal="center" vertical="center" wrapText="1"/>
    </xf>
    <xf numFmtId="0" fontId="6" fillId="0" borderId="105"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0" xfId="0" applyFont="1" applyAlignment="1">
      <alignment horizontal="center" vertical="center" wrapText="1"/>
    </xf>
    <xf numFmtId="0" fontId="6" fillId="0" borderId="31" xfId="0" applyFont="1" applyBorder="1" applyAlignment="1">
      <alignment horizontal="center" vertical="center" wrapText="1"/>
    </xf>
    <xf numFmtId="0" fontId="7" fillId="8" borderId="101" xfId="0" applyFont="1" applyFill="1" applyBorder="1" applyAlignment="1">
      <alignment horizontal="center" vertical="center" wrapText="1"/>
    </xf>
    <xf numFmtId="0" fontId="7" fillId="0" borderId="101" xfId="0" applyFont="1" applyBorder="1" applyAlignment="1">
      <alignment horizontal="center" vertical="center" wrapText="1"/>
    </xf>
    <xf numFmtId="164" fontId="6" fillId="0" borderId="97" xfId="0" applyNumberFormat="1" applyFont="1" applyBorder="1" applyAlignment="1">
      <alignment horizontal="center" vertical="center" wrapText="1"/>
    </xf>
    <xf numFmtId="164" fontId="6" fillId="0" borderId="98" xfId="0" applyNumberFormat="1" applyFont="1" applyBorder="1" applyAlignment="1">
      <alignment horizontal="center" vertical="center" wrapText="1"/>
    </xf>
    <xf numFmtId="164" fontId="7" fillId="0" borderId="47" xfId="0" applyNumberFormat="1" applyFont="1" applyBorder="1" applyAlignment="1">
      <alignment horizontal="center" vertical="center" wrapText="1"/>
    </xf>
    <xf numFmtId="164" fontId="7" fillId="0" borderId="98" xfId="0" applyNumberFormat="1" applyFont="1" applyBorder="1" applyAlignment="1">
      <alignment horizontal="center" vertical="center" wrapText="1"/>
    </xf>
    <xf numFmtId="0" fontId="6" fillId="0" borderId="147" xfId="0" applyFont="1" applyBorder="1" applyAlignment="1">
      <alignment horizontal="center" vertical="center" wrapText="1"/>
    </xf>
    <xf numFmtId="0" fontId="6" fillId="0" borderId="56" xfId="0" applyFont="1" applyBorder="1" applyAlignment="1">
      <alignment horizontal="center" vertical="center" wrapText="1"/>
    </xf>
    <xf numFmtId="0" fontId="7" fillId="0" borderId="26" xfId="0" applyFont="1" applyBorder="1" applyAlignment="1">
      <alignment horizontal="center" vertical="center" wrapText="1"/>
    </xf>
    <xf numFmtId="164" fontId="6" fillId="0" borderId="27" xfId="0" applyNumberFormat="1" applyFont="1" applyBorder="1" applyAlignment="1">
      <alignment horizontal="center" vertical="center" wrapText="1"/>
    </xf>
    <xf numFmtId="164" fontId="6" fillId="0" borderId="28" xfId="0" applyNumberFormat="1" applyFont="1" applyBorder="1" applyAlignment="1">
      <alignment horizontal="center" vertical="center" wrapText="1"/>
    </xf>
    <xf numFmtId="164" fontId="7" fillId="0" borderId="29" xfId="0" applyNumberFormat="1" applyFont="1" applyBorder="1" applyAlignment="1">
      <alignment horizontal="center" vertical="center" wrapText="1"/>
    </xf>
    <xf numFmtId="164" fontId="7" fillId="0" borderId="28" xfId="0" applyNumberFormat="1" applyFont="1" applyBorder="1" applyAlignment="1">
      <alignment horizontal="center" vertical="center" wrapText="1"/>
    </xf>
    <xf numFmtId="0" fontId="6" fillId="0" borderId="148"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101" xfId="0" applyFont="1" applyBorder="1" applyAlignment="1">
      <alignment horizontal="center" vertical="center" wrapText="1"/>
    </xf>
    <xf numFmtId="164" fontId="6" fillId="0" borderId="106" xfId="0" applyNumberFormat="1" applyFont="1" applyBorder="1" applyAlignment="1">
      <alignment horizontal="center" vertical="center" wrapText="1"/>
    </xf>
    <xf numFmtId="164" fontId="6" fillId="0" borderId="103" xfId="0" applyNumberFormat="1" applyFont="1" applyBorder="1" applyAlignment="1">
      <alignment horizontal="center" vertical="center" wrapText="1"/>
    </xf>
    <xf numFmtId="164" fontId="7" fillId="0" borderId="102" xfId="0" applyNumberFormat="1" applyFont="1" applyBorder="1" applyAlignment="1">
      <alignment horizontal="center" vertical="center" wrapText="1"/>
    </xf>
    <xf numFmtId="164" fontId="7" fillId="0" borderId="103" xfId="0" applyNumberFormat="1" applyFont="1" applyBorder="1" applyAlignment="1">
      <alignment horizontal="center" vertical="center" wrapText="1"/>
    </xf>
    <xf numFmtId="0" fontId="7" fillId="0" borderId="111" xfId="0" applyFont="1" applyBorder="1" applyAlignment="1">
      <alignment horizontal="center" vertical="center" wrapText="1"/>
    </xf>
    <xf numFmtId="0" fontId="7" fillId="0" borderId="74" xfId="0" applyFont="1" applyBorder="1" applyAlignment="1">
      <alignment horizontal="center" vertical="center" wrapText="1"/>
    </xf>
    <xf numFmtId="164" fontId="6" fillId="0" borderId="14" xfId="0" applyNumberFormat="1" applyFont="1" applyBorder="1" applyAlignment="1">
      <alignment horizontal="center" vertical="center" wrapText="1"/>
    </xf>
    <xf numFmtId="164" fontId="6" fillId="0" borderId="15" xfId="0" applyNumberFormat="1" applyFont="1" applyBorder="1" applyAlignment="1">
      <alignment horizontal="center" vertical="center" wrapText="1"/>
    </xf>
    <xf numFmtId="164" fontId="6" fillId="0" borderId="77" xfId="0" applyNumberFormat="1" applyFont="1" applyBorder="1" applyAlignment="1">
      <alignment horizontal="center" vertical="center" wrapText="1"/>
    </xf>
    <xf numFmtId="164" fontId="6" fillId="0" borderId="76" xfId="0" applyNumberFormat="1" applyFont="1" applyBorder="1" applyAlignment="1">
      <alignment horizontal="center" vertical="center" wrapText="1"/>
    </xf>
    <xf numFmtId="164" fontId="7" fillId="0" borderId="16" xfId="0" applyNumberFormat="1" applyFont="1" applyBorder="1" applyAlignment="1">
      <alignment horizontal="center" vertical="center" wrapText="1"/>
    </xf>
    <xf numFmtId="164" fontId="7" fillId="0" borderId="15" xfId="0" applyNumberFormat="1" applyFont="1" applyBorder="1" applyAlignment="1">
      <alignment horizontal="center" vertical="center" wrapText="1"/>
    </xf>
    <xf numFmtId="0" fontId="6" fillId="0" borderId="149"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77"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150" xfId="0" applyFont="1" applyBorder="1" applyAlignment="1">
      <alignment horizontal="center" vertical="center" wrapText="1"/>
    </xf>
    <xf numFmtId="0" fontId="7" fillId="0" borderId="151" xfId="0" applyFont="1" applyBorder="1" applyAlignment="1">
      <alignment horizontal="center" vertical="center" wrapText="1"/>
    </xf>
    <xf numFmtId="0" fontId="6" fillId="0" borderId="151" xfId="0" applyFont="1" applyBorder="1" applyAlignment="1">
      <alignment horizontal="center" vertical="center" wrapText="1"/>
    </xf>
    <xf numFmtId="164" fontId="6" fillId="0" borderId="124" xfId="0" applyNumberFormat="1" applyFont="1" applyBorder="1" applyAlignment="1">
      <alignment horizontal="center" vertical="center" wrapText="1"/>
    </xf>
    <xf numFmtId="0" fontId="6" fillId="0" borderId="152" xfId="0" applyFont="1" applyBorder="1" applyAlignment="1">
      <alignment horizontal="center" vertical="center" wrapText="1"/>
    </xf>
    <xf numFmtId="0" fontId="7" fillId="0" borderId="153" xfId="0" applyFont="1" applyBorder="1" applyAlignment="1">
      <alignment horizontal="center" vertical="center" wrapText="1"/>
    </xf>
    <xf numFmtId="0" fontId="6" fillId="0" borderId="153" xfId="0" applyFont="1" applyBorder="1" applyAlignment="1">
      <alignment horizontal="center" vertical="center" wrapText="1"/>
    </xf>
    <xf numFmtId="0" fontId="6" fillId="0" borderId="154" xfId="0" applyFont="1" applyBorder="1" applyAlignment="1">
      <alignment horizontal="center" vertical="center" wrapText="1"/>
    </xf>
    <xf numFmtId="0" fontId="7" fillId="0" borderId="154" xfId="0" applyFont="1" applyBorder="1" applyAlignment="1">
      <alignment horizontal="center" vertical="center" wrapText="1"/>
    </xf>
    <xf numFmtId="0" fontId="6" fillId="0" borderId="154"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155" xfId="0" applyFont="1" applyBorder="1" applyAlignment="1">
      <alignment horizontal="center" vertical="center" wrapText="1"/>
    </xf>
    <xf numFmtId="0" fontId="6" fillId="0" borderId="156" xfId="0" applyFont="1" applyBorder="1" applyAlignment="1">
      <alignment horizontal="center" vertical="center" wrapText="1"/>
    </xf>
    <xf numFmtId="0" fontId="7" fillId="0" borderId="157" xfId="0" applyFont="1" applyBorder="1" applyAlignment="1">
      <alignment horizontal="center" vertical="center" wrapText="1"/>
    </xf>
    <xf numFmtId="0" fontId="6" fillId="0" borderId="157" xfId="0" applyFont="1" applyBorder="1" applyAlignment="1">
      <alignment horizontal="center" vertical="center" wrapText="1"/>
    </xf>
    <xf numFmtId="0" fontId="6" fillId="0" borderId="137" xfId="0" applyFont="1" applyBorder="1" applyAlignment="1">
      <alignment horizontal="center" vertical="center" wrapText="1"/>
    </xf>
    <xf numFmtId="164" fontId="9" fillId="0" borderId="63" xfId="0" applyNumberFormat="1" applyFont="1" applyBorder="1" applyAlignment="1">
      <alignment horizontal="center" vertical="center" wrapText="1"/>
    </xf>
    <xf numFmtId="0" fontId="7" fillId="0" borderId="150" xfId="0" applyFont="1" applyBorder="1" applyAlignment="1">
      <alignment horizontal="center" vertical="center" wrapText="1"/>
    </xf>
    <xf numFmtId="0" fontId="7" fillId="0" borderId="152" xfId="0" applyFont="1" applyBorder="1" applyAlignment="1">
      <alignment horizontal="center" vertical="center" wrapText="1"/>
    </xf>
    <xf numFmtId="0" fontId="6" fillId="0" borderId="27" xfId="0" applyFont="1" applyBorder="1" applyAlignment="1">
      <alignment horizontal="center" vertical="center" wrapText="1"/>
    </xf>
    <xf numFmtId="0" fontId="7" fillId="0" borderId="156"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4" xfId="0" applyFont="1" applyBorder="1" applyAlignment="1">
      <alignment horizontal="center" vertical="center" wrapText="1"/>
    </xf>
    <xf numFmtId="164" fontId="10" fillId="9" borderId="84" xfId="0" applyNumberFormat="1" applyFont="1" applyFill="1" applyBorder="1" applyAlignment="1">
      <alignment horizontal="center" vertical="center" wrapText="1"/>
    </xf>
    <xf numFmtId="164" fontId="10" fillId="9" borderId="85" xfId="0" applyNumberFormat="1" applyFont="1" applyFill="1" applyBorder="1" applyAlignment="1">
      <alignment horizontal="center" vertical="center" wrapText="1"/>
    </xf>
    <xf numFmtId="164" fontId="10" fillId="9" borderId="158" xfId="0" applyNumberFormat="1" applyFont="1" applyFill="1" applyBorder="1" applyAlignment="1">
      <alignment horizontal="center" vertical="center" wrapText="1"/>
    </xf>
    <xf numFmtId="164" fontId="10" fillId="9" borderId="159" xfId="0" applyNumberFormat="1" applyFont="1" applyFill="1" applyBorder="1" applyAlignment="1">
      <alignment horizontal="center" vertical="center" wrapText="1"/>
    </xf>
    <xf numFmtId="164" fontId="10" fillId="9" borderId="91" xfId="0" applyNumberFormat="1" applyFont="1" applyFill="1" applyBorder="1" applyAlignment="1">
      <alignment horizontal="center" vertical="center" wrapText="1"/>
    </xf>
    <xf numFmtId="164" fontId="10" fillId="9" borderId="121" xfId="0" applyNumberFormat="1" applyFont="1" applyFill="1" applyBorder="1" applyAlignment="1">
      <alignment horizontal="center" vertical="center" wrapText="1"/>
    </xf>
    <xf numFmtId="0" fontId="7" fillId="0" borderId="160" xfId="0" applyFont="1" applyBorder="1" applyAlignment="1">
      <alignment horizontal="center" vertical="center" wrapText="1"/>
    </xf>
    <xf numFmtId="9" fontId="10" fillId="9" borderId="84" xfId="0" applyNumberFormat="1" applyFont="1" applyFill="1" applyBorder="1" applyAlignment="1">
      <alignment horizontal="center" vertical="center" wrapText="1"/>
    </xf>
    <xf numFmtId="9" fontId="10" fillId="9" borderId="85" xfId="0" applyNumberFormat="1" applyFont="1" applyFill="1" applyBorder="1" applyAlignment="1">
      <alignment horizontal="center" vertical="center" wrapText="1"/>
    </xf>
    <xf numFmtId="9" fontId="10" fillId="9" borderId="161" xfId="0" applyNumberFormat="1" applyFont="1" applyFill="1" applyBorder="1" applyAlignment="1">
      <alignment horizontal="center" vertical="center" wrapText="1"/>
    </xf>
    <xf numFmtId="9" fontId="10" fillId="9" borderId="162" xfId="0" applyNumberFormat="1" applyFont="1" applyFill="1" applyBorder="1" applyAlignment="1">
      <alignment horizontal="center" vertical="center" wrapText="1"/>
    </xf>
    <xf numFmtId="9" fontId="6" fillId="0" borderId="100" xfId="0" applyNumberFormat="1" applyFont="1" applyBorder="1" applyAlignment="1">
      <alignment horizontal="center" vertical="center" wrapText="1"/>
    </xf>
    <xf numFmtId="0" fontId="7" fillId="0" borderId="122" xfId="0" applyFont="1" applyBorder="1" applyAlignment="1">
      <alignment horizontal="center" vertical="center" wrapText="1"/>
    </xf>
    <xf numFmtId="0" fontId="6" fillId="11" borderId="141" xfId="0" applyFont="1" applyFill="1" applyBorder="1" applyAlignment="1">
      <alignment horizontal="center" vertical="center" wrapText="1"/>
    </xf>
    <xf numFmtId="0" fontId="6" fillId="2" borderId="130" xfId="0" applyFont="1" applyFill="1" applyBorder="1" applyAlignment="1">
      <alignment horizontal="center" vertical="center" wrapText="1"/>
    </xf>
    <xf numFmtId="0" fontId="6" fillId="11" borderId="127" xfId="0" applyFont="1" applyFill="1" applyBorder="1" applyAlignment="1">
      <alignment horizontal="center" vertical="center" wrapText="1"/>
    </xf>
    <xf numFmtId="0" fontId="6" fillId="0" borderId="163" xfId="0" applyFont="1" applyBorder="1" applyAlignment="1">
      <alignment horizontal="center" vertical="center" wrapText="1"/>
    </xf>
    <xf numFmtId="0" fontId="6" fillId="2" borderId="123" xfId="0" applyFont="1" applyFill="1" applyBorder="1" applyAlignment="1">
      <alignment horizontal="center" vertical="center" wrapText="1"/>
    </xf>
    <xf numFmtId="0" fontId="6" fillId="0" borderId="123" xfId="0" applyFont="1" applyBorder="1" applyAlignment="1">
      <alignment horizontal="center" vertical="center" wrapText="1"/>
    </xf>
    <xf numFmtId="0" fontId="6" fillId="0" borderId="134" xfId="0" applyFont="1" applyBorder="1" applyAlignment="1">
      <alignment horizontal="center" vertical="center" wrapText="1"/>
    </xf>
    <xf numFmtId="0" fontId="7" fillId="0" borderId="62" xfId="0" applyFont="1" applyBorder="1" applyAlignment="1">
      <alignment horizontal="center" vertical="center" wrapText="1"/>
    </xf>
    <xf numFmtId="0" fontId="8" fillId="11" borderId="143" xfId="0" applyFont="1" applyFill="1" applyBorder="1" applyAlignment="1">
      <alignment horizontal="center" vertical="center" wrapText="1"/>
    </xf>
    <xf numFmtId="0" fontId="6" fillId="2" borderId="63" xfId="0" applyFont="1" applyFill="1" applyBorder="1" applyAlignment="1">
      <alignment horizontal="center" vertical="center" wrapText="1"/>
    </xf>
    <xf numFmtId="0" fontId="6" fillId="11" borderId="65" xfId="0" applyFont="1" applyFill="1" applyBorder="1" applyAlignment="1">
      <alignment horizontal="center" vertical="center" wrapText="1"/>
    </xf>
    <xf numFmtId="0" fontId="7" fillId="0" borderId="54"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42" xfId="0" applyFont="1" applyBorder="1" applyAlignment="1">
      <alignment horizontal="center" vertical="center" wrapText="1"/>
    </xf>
    <xf numFmtId="0" fontId="7" fillId="0" borderId="44" xfId="0" applyFont="1" applyBorder="1" applyAlignment="1">
      <alignment horizontal="center" vertical="center" wrapText="1"/>
    </xf>
    <xf numFmtId="164" fontId="6" fillId="0" borderId="48" xfId="0" applyNumberFormat="1" applyFont="1" applyBorder="1" applyAlignment="1">
      <alignment horizontal="center" vertical="center" wrapText="1"/>
    </xf>
    <xf numFmtId="0" fontId="6" fillId="0" borderId="164" xfId="0" applyFont="1" applyBorder="1" applyAlignment="1">
      <alignment horizontal="center" vertical="center" wrapText="1"/>
    </xf>
    <xf numFmtId="0" fontId="0" fillId="0" borderId="165" xfId="0" applyBorder="1" applyAlignment="1">
      <alignment horizontal="center" vertical="center" wrapText="1"/>
    </xf>
    <xf numFmtId="0" fontId="6" fillId="0" borderId="46" xfId="0" applyFont="1" applyBorder="1" applyAlignment="1">
      <alignment horizontal="center" vertical="center" wrapText="1"/>
    </xf>
    <xf numFmtId="0" fontId="7" fillId="9" borderId="62" xfId="0" applyFont="1" applyFill="1" applyBorder="1" applyAlignment="1">
      <alignment horizontal="center" vertical="center" wrapText="1"/>
    </xf>
    <xf numFmtId="0" fontId="7" fillId="0" borderId="34" xfId="0" applyFont="1" applyBorder="1" applyAlignment="1">
      <alignment horizontal="center" vertical="center" wrapText="1"/>
    </xf>
    <xf numFmtId="164" fontId="6" fillId="0" borderId="115" xfId="0" applyNumberFormat="1" applyFont="1" applyBorder="1" applyAlignment="1">
      <alignment horizontal="center" vertical="center" wrapText="1"/>
    </xf>
    <xf numFmtId="164" fontId="6" fillId="0" borderId="116" xfId="0" applyNumberFormat="1" applyFont="1" applyBorder="1" applyAlignment="1">
      <alignment horizontal="center" vertical="center" wrapText="1"/>
    </xf>
    <xf numFmtId="0" fontId="6" fillId="0" borderId="115" xfId="0" applyFont="1" applyBorder="1" applyAlignment="1">
      <alignment horizontal="center" vertical="center" wrapText="1"/>
    </xf>
    <xf numFmtId="0" fontId="6" fillId="0" borderId="166" xfId="0" applyFont="1" applyBorder="1" applyAlignment="1">
      <alignment horizontal="center" vertical="center" wrapText="1"/>
    </xf>
    <xf numFmtId="0" fontId="6" fillId="0" borderId="117" xfId="0" applyFont="1" applyBorder="1" applyAlignment="1">
      <alignment horizontal="center" vertical="center" wrapText="1"/>
    </xf>
    <xf numFmtId="0" fontId="6" fillId="0" borderId="120" xfId="0" applyFont="1" applyBorder="1" applyAlignment="1">
      <alignment horizontal="center" vertical="center" wrapText="1"/>
    </xf>
    <xf numFmtId="0" fontId="7" fillId="9" borderId="101" xfId="0" applyFont="1" applyFill="1" applyBorder="1" applyAlignment="1">
      <alignment horizontal="center" vertical="center" wrapText="1"/>
    </xf>
    <xf numFmtId="0" fontId="7" fillId="7" borderId="101" xfId="0" applyFont="1" applyFill="1" applyBorder="1" applyAlignment="1">
      <alignment horizontal="center" vertical="center" wrapText="1"/>
    </xf>
    <xf numFmtId="0" fontId="6" fillId="0" borderId="69" xfId="0" applyFont="1" applyBorder="1" applyAlignment="1">
      <alignment horizontal="center" vertical="center" wrapText="1"/>
    </xf>
    <xf numFmtId="0" fontId="6" fillId="0" borderId="167" xfId="0" applyFont="1" applyBorder="1" applyAlignment="1">
      <alignment horizontal="center" vertical="center" wrapText="1"/>
    </xf>
    <xf numFmtId="0" fontId="6" fillId="0" borderId="168" xfId="0" applyFont="1" applyBorder="1" applyAlignment="1">
      <alignment horizontal="center" vertical="center" wrapText="1"/>
    </xf>
    <xf numFmtId="164" fontId="9" fillId="0" borderId="103" xfId="0" applyNumberFormat="1" applyFont="1" applyBorder="1" applyAlignment="1">
      <alignment horizontal="center" vertical="center" wrapText="1"/>
    </xf>
    <xf numFmtId="0" fontId="6" fillId="0" borderId="32"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69" xfId="0" applyFont="1" applyBorder="1" applyAlignment="1">
      <alignment horizontal="center" vertical="center" wrapText="1"/>
    </xf>
    <xf numFmtId="0" fontId="6" fillId="0" borderId="170"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06" xfId="0" applyFont="1" applyBorder="1" applyAlignment="1">
      <alignment horizontal="center" vertical="center" wrapText="1"/>
    </xf>
    <xf numFmtId="0" fontId="6" fillId="0" borderId="107" xfId="0" applyFont="1" applyBorder="1" applyAlignment="1">
      <alignment horizontal="center" vertical="center" wrapText="1"/>
    </xf>
    <xf numFmtId="0" fontId="6" fillId="0" borderId="103" xfId="0" applyFont="1" applyBorder="1" applyAlignment="1">
      <alignment horizontal="center" vertical="center" wrapText="1"/>
    </xf>
    <xf numFmtId="0" fontId="6" fillId="0" borderId="171" xfId="0" applyFont="1" applyBorder="1" applyAlignment="1">
      <alignment horizontal="center" vertical="center" wrapText="1"/>
    </xf>
    <xf numFmtId="0" fontId="6" fillId="0" borderId="172" xfId="0" applyFont="1" applyBorder="1" applyAlignment="1">
      <alignment horizontal="center" vertical="center" wrapText="1"/>
    </xf>
    <xf numFmtId="0" fontId="6" fillId="0" borderId="109" xfId="0" applyFont="1" applyBorder="1" applyAlignment="1">
      <alignment horizontal="center" vertical="center" wrapText="1"/>
    </xf>
    <xf numFmtId="164" fontId="7" fillId="0" borderId="102" xfId="0" applyNumberFormat="1" applyFont="1" applyBorder="1" applyAlignment="1">
      <alignment horizontal="center" vertical="center" wrapText="1"/>
    </xf>
    <xf numFmtId="164" fontId="7" fillId="0" borderId="103" xfId="0" applyNumberFormat="1" applyFont="1" applyBorder="1" applyAlignment="1">
      <alignment horizontal="center" vertical="center" wrapText="1"/>
    </xf>
    <xf numFmtId="164" fontId="6" fillId="0" borderId="138" xfId="0" applyNumberFormat="1" applyFont="1" applyBorder="1" applyAlignment="1">
      <alignment horizontal="center" vertical="center" wrapText="1"/>
    </xf>
    <xf numFmtId="0" fontId="5" fillId="10" borderId="173" xfId="0" applyFont="1" applyFill="1" applyBorder="1" applyAlignment="1">
      <alignment horizontal="center" vertical="center" wrapText="1"/>
    </xf>
    <xf numFmtId="164" fontId="10" fillId="9" borderId="130" xfId="0" applyNumberFormat="1" applyFont="1" applyFill="1" applyBorder="1" applyAlignment="1">
      <alignment horizontal="center" vertical="center" wrapText="1"/>
    </xf>
    <xf numFmtId="164" fontId="10" fillId="9" borderId="174" xfId="0" applyNumberFormat="1" applyFont="1" applyFill="1" applyBorder="1" applyAlignment="1">
      <alignment horizontal="center" vertical="center" wrapText="1"/>
    </xf>
    <xf numFmtId="164" fontId="10" fillId="9" borderId="125" xfId="0" applyNumberFormat="1" applyFont="1" applyFill="1" applyBorder="1" applyAlignment="1">
      <alignment horizontal="center" vertical="center" wrapText="1"/>
    </xf>
    <xf numFmtId="164" fontId="10" fillId="9" borderId="175" xfId="0" applyNumberFormat="1" applyFont="1" applyFill="1" applyBorder="1" applyAlignment="1">
      <alignment horizontal="center" vertical="center" wrapText="1"/>
    </xf>
    <xf numFmtId="9" fontId="10" fillId="9" borderId="176" xfId="0" applyNumberFormat="1" applyFont="1" applyFill="1" applyBorder="1" applyAlignment="1">
      <alignment horizontal="center" vertical="center" wrapText="1"/>
    </xf>
    <xf numFmtId="9" fontId="10" fillId="9" borderId="177" xfId="0" applyNumberFormat="1" applyFont="1" applyFill="1" applyBorder="1" applyAlignment="1">
      <alignment horizontal="center" vertical="center" wrapText="1"/>
    </xf>
    <xf numFmtId="0" fontId="7" fillId="0" borderId="70" xfId="0" applyFont="1" applyBorder="1" applyAlignment="1">
      <alignment horizontal="center" vertical="center" wrapText="1"/>
    </xf>
    <xf numFmtId="0" fontId="5" fillId="10" borderId="178" xfId="0" applyFont="1" applyFill="1" applyBorder="1" applyAlignment="1">
      <alignment horizontal="center" vertical="center" wrapText="1"/>
    </xf>
    <xf numFmtId="0" fontId="5" fillId="10" borderId="12" xfId="0" applyFont="1" applyFill="1" applyBorder="1" applyAlignment="1">
      <alignment horizontal="center" vertical="center" wrapText="1"/>
    </xf>
    <xf numFmtId="164" fontId="10" fillId="9" borderId="14" xfId="0" applyNumberFormat="1" applyFont="1" applyFill="1" applyBorder="1" applyAlignment="1">
      <alignment horizontal="center" vertical="center" wrapText="1"/>
    </xf>
    <xf numFmtId="164" fontId="10" fillId="9" borderId="179" xfId="0" applyNumberFormat="1" applyFont="1" applyFill="1" applyBorder="1" applyAlignment="1">
      <alignment horizontal="center" vertical="center" wrapText="1"/>
    </xf>
    <xf numFmtId="164" fontId="10" fillId="9" borderId="16" xfId="0" applyNumberFormat="1" applyFont="1" applyFill="1" applyBorder="1" applyAlignment="1">
      <alignment horizontal="center" vertical="center" wrapText="1"/>
    </xf>
    <xf numFmtId="164" fontId="10" fillId="9" borderId="180" xfId="0" applyNumberFormat="1" applyFont="1" applyFill="1" applyBorder="1" applyAlignment="1">
      <alignment horizontal="center" vertical="center" wrapText="1"/>
    </xf>
    <xf numFmtId="0" fontId="7" fillId="0" borderId="181" xfId="0" applyFont="1" applyBorder="1" applyAlignment="1">
      <alignment horizontal="center" vertical="center" wrapText="1"/>
    </xf>
    <xf numFmtId="0" fontId="5" fillId="10" borderId="182" xfId="0" applyFont="1" applyFill="1" applyBorder="1" applyAlignment="1">
      <alignment horizontal="center" vertical="center" wrapText="1"/>
    </xf>
    <xf numFmtId="9" fontId="10" fillId="9" borderId="183" xfId="0" applyNumberFormat="1" applyFont="1" applyFill="1" applyBorder="1" applyAlignment="1">
      <alignment horizontal="center" vertical="center" wrapText="1"/>
    </xf>
    <xf numFmtId="9" fontId="10" fillId="9" borderId="184" xfId="0" applyNumberFormat="1" applyFont="1" applyFill="1" applyBorder="1" applyAlignment="1">
      <alignment horizontal="center" vertical="center" wrapTex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_&#917;.&#928;.%202007-2013/03_&#928;&#928;_2021_2027/&#917;&#958;&#949;&#953;&#948;&#943;&#954;&#949;&#965;&#963;&#951;_21_27/&#916;&#959;&#956;&#942;_&#928;&#961;&#959;&#947;&#961;&#940;&#956;&#956;&#945;&#964;&#959;&#962;_&#928;&#949;&#928;_&#913;&#924;&#920;_21_2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5.15\user\01_&#917;.&#928;.%202007-2013\02_&#917;&#928;_&#913;&#924;&#920;_2021_2027\100_&#928;&#929;&#927;&#932;&#913;&#931;&#919;%20&#917;&#933;&#916;\SFC\template_&#960;&#943;&#957;&#945;&#954;&#949;&#962;%201%20&#949;&#957;&#959;&#964;&#942;&#964;&#969;&#957;%203_5_3_6_p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5.100\user\EYSSAAP\&#949;&#958;&#949;&#953;&#948;&#943;&#954;&#949;&#965;&#963;&#951;\&#960;&#943;&#957;&#945;&#954;&#945;&#962;%20&#949;&#958;&#949;&#953;&#948;&#943;&#954;&#949;&#965;&#963;&#951;&#962;%20&#960;&#961;&#959;&#971;&#960;&#959;&#955;&#959;&#947;&#953;&#956;&#959;&#97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5.100\user\&#917;2%20&#917;&#928;-&#933;&#924;&#917;&#928;&#917;&#929;&#913;&#913;\&#917;2.20%20&#927;&#921;&#922;%20&#928;&#913;&#929;&#913;&#922;&#927;&#923;&#927;&#933;&#920;&#919;&#931;&#919;\&#917;2.20.01%20&#931;&#935;&#917;&#916;&#921;&#913;%20&#916;&#929;&#913;&#931;&#919;&#931;\2018\2018-&#924;&#913;&#929;&#932;_&#932;&#917;&#935;&#925;%20&#931;&#933;&#925;%20&#917;&#913;&#931;\2.%20&#931;&#967;&#941;&#948;&#953;&#959;%20&#916;&#961;&#940;&#963;&#951;&#962;%20&#933;&#924;&#917;&#928;&#917;&#929;&#913;&#913;_&#947;&#953;&#945;%20&#932;&#949;&#967;&#957;.%20&#931;&#965;&#9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
      <sheetName val="Δομή_ΠεΠ_ΑΜΘ_21_27"/>
      <sheetName val="sum_ΕΚΤ"/>
      <sheetName val="sum_ΕΤΠΑ"/>
      <sheetName val="ΠΟΡΟΙ"/>
      <sheetName val="Προτεραιότητες_Π_ΑΜΘ21_27"/>
      <sheetName val="Παράρτημα Ι"/>
      <sheetName val="ΣΠ-ΕΣ-ΠΠ (19.05.21)"/>
      <sheetName val="οροσημα_ΕΤΠΑ"/>
      <sheetName val="οροσημα_ΕΚΤ"/>
      <sheetName val="Παράρτημα ΙΙ"/>
      <sheetName val="2.1.1.1.2 Δείκτες εκροών"/>
      <sheetName val="2.1.1.1.2 Δείκτες αποτελεσμάτων"/>
      <sheetName val="2.1.1.1.3. Διάσταση 1"/>
      <sheetName val="2.1.1.1.3. Διάσταση 3"/>
      <sheetName val="2.1.1.1.3. Διάσταση 6"/>
      <sheetName val="2.1.1.1.3. Διάσταση 7"/>
      <sheetName val="Πίνακας 1 Ενότητας 3.5_new"/>
      <sheetName val="Πίνακας 1 Ενότητας 3.6_new"/>
      <sheetName val="Ειδικοί δείκτες"/>
      <sheetName val="Διάσταση 3,6,7"/>
      <sheetName val="ΣΠ5 &amp; ΒΑΑ"/>
      <sheetName val="ΠΕΡΙΦΕΡΕΙΑΚΑ_πριν_αύξηση"/>
      <sheetName val="ΠΕΡΙΦΕΡΕΙΑΚΑ_nea"/>
      <sheetName val="Ειδικοί Στόχοι"/>
      <sheetName val="Πεδία Παρέμβασης"/>
      <sheetName val="ΣΠ-ΕΣ"/>
      <sheetName val="EKT+ Αντιστ. ΕΣ_Δεικτών εκροών"/>
      <sheetName val="ΕΚΤ+ Αντιστ. ΕΣ_Δεικτών Αποτελ."/>
      <sheetName val="Ετήσιες Κατανομές_old"/>
      <sheetName val="Πίνακας 1 Ενότητας 3.5_old"/>
      <sheetName val="2.1.1.1.3. Διάσταση 2"/>
      <sheetName val="Ετησιες Κατανομες (EL)_new"/>
    </sheetNames>
    <sheetDataSet>
      <sheetData sheetId="0">
        <row r="1">
          <cell r="CA1" t="str">
            <v>ΣΠ1</v>
          </cell>
          <cell r="CB1" t="str">
            <v>ΣΠ2</v>
          </cell>
          <cell r="CC1" t="str">
            <v>ΣΠ3</v>
          </cell>
          <cell r="CD1" t="str">
            <v>ΣΠ4_ΕΤΠΑ</v>
          </cell>
          <cell r="CE1" t="str">
            <v>ΣΠ4_ΕΚΤ</v>
          </cell>
          <cell r="CF1" t="str">
            <v>ΣΠ5</v>
          </cell>
          <cell r="CG1" t="str">
            <v>ΕΣ_ΤΔΜ</v>
          </cell>
          <cell r="CH1" t="str">
            <v>TB</v>
          </cell>
        </row>
        <row r="2">
          <cell r="A2" t="str">
            <v>ΑΜΘ</v>
          </cell>
          <cell r="B2">
            <v>0</v>
          </cell>
          <cell r="C2">
            <v>29</v>
          </cell>
          <cell r="V2">
            <v>1</v>
          </cell>
          <cell r="W2" t="str">
            <v>01</v>
          </cell>
        </row>
        <row r="3">
          <cell r="A3" t="str">
            <v>ΑΤΤΙΚΗ</v>
          </cell>
          <cell r="B3">
            <v>30</v>
          </cell>
          <cell r="C3">
            <v>59</v>
          </cell>
          <cell r="V3">
            <v>2</v>
          </cell>
          <cell r="W3" t="str">
            <v>02</v>
          </cell>
        </row>
        <row r="4">
          <cell r="A4" t="str">
            <v>Β.ΑΙΓ</v>
          </cell>
          <cell r="B4">
            <v>60</v>
          </cell>
          <cell r="C4">
            <v>89</v>
          </cell>
          <cell r="V4">
            <v>3</v>
          </cell>
          <cell r="W4" t="str">
            <v>03</v>
          </cell>
        </row>
        <row r="5">
          <cell r="A5" t="str">
            <v>Δ.ΕΛΛ</v>
          </cell>
          <cell r="B5">
            <v>90</v>
          </cell>
          <cell r="C5">
            <v>119</v>
          </cell>
          <cell r="V5">
            <v>4</v>
          </cell>
          <cell r="W5" t="str">
            <v>04</v>
          </cell>
        </row>
        <row r="6">
          <cell r="A6" t="str">
            <v>Δ.ΜΑΚ</v>
          </cell>
          <cell r="B6">
            <v>120</v>
          </cell>
          <cell r="C6">
            <v>149</v>
          </cell>
          <cell r="V6">
            <v>5</v>
          </cell>
          <cell r="W6" t="str">
            <v>05</v>
          </cell>
        </row>
        <row r="7">
          <cell r="A7" t="str">
            <v>ΗΠΕΙΡΟΣ</v>
          </cell>
          <cell r="B7">
            <v>150</v>
          </cell>
          <cell r="C7">
            <v>179</v>
          </cell>
          <cell r="V7">
            <v>6</v>
          </cell>
          <cell r="W7" t="str">
            <v>06</v>
          </cell>
        </row>
        <row r="8">
          <cell r="A8" t="str">
            <v>ΘΕΣ</v>
          </cell>
          <cell r="B8">
            <v>180</v>
          </cell>
          <cell r="C8">
            <v>209</v>
          </cell>
          <cell r="V8">
            <v>7</v>
          </cell>
          <cell r="W8" t="str">
            <v>07</v>
          </cell>
        </row>
        <row r="9">
          <cell r="A9" t="str">
            <v>ΙΟΝΙΑ</v>
          </cell>
          <cell r="B9">
            <v>210</v>
          </cell>
          <cell r="C9">
            <v>239</v>
          </cell>
          <cell r="V9">
            <v>8</v>
          </cell>
          <cell r="W9" t="str">
            <v>08</v>
          </cell>
        </row>
        <row r="10">
          <cell r="A10" t="str">
            <v>Κ.ΜΑΚ</v>
          </cell>
          <cell r="B10">
            <v>240</v>
          </cell>
          <cell r="C10">
            <v>269</v>
          </cell>
          <cell r="V10">
            <v>9</v>
          </cell>
          <cell r="W10" t="str">
            <v>09</v>
          </cell>
        </row>
        <row r="11">
          <cell r="A11" t="str">
            <v>ΚΡΗΤΗ</v>
          </cell>
          <cell r="B11">
            <v>270</v>
          </cell>
          <cell r="C11">
            <v>299</v>
          </cell>
          <cell r="V11">
            <v>10</v>
          </cell>
          <cell r="W11" t="str">
            <v>10</v>
          </cell>
        </row>
        <row r="12">
          <cell r="A12" t="str">
            <v>Ν.ΑΙΓ</v>
          </cell>
          <cell r="B12">
            <v>300</v>
          </cell>
          <cell r="C12">
            <v>329</v>
          </cell>
          <cell r="V12">
            <v>11</v>
          </cell>
          <cell r="W12" t="str">
            <v>11</v>
          </cell>
        </row>
        <row r="13">
          <cell r="A13" t="str">
            <v>ΠΕΛ</v>
          </cell>
          <cell r="B13">
            <v>330</v>
          </cell>
          <cell r="C13">
            <v>359</v>
          </cell>
          <cell r="V13">
            <v>12</v>
          </cell>
          <cell r="W13" t="str">
            <v>12</v>
          </cell>
        </row>
        <row r="14">
          <cell r="A14" t="str">
            <v>ΣΤΕΡΕΑ</v>
          </cell>
          <cell r="B14">
            <v>360</v>
          </cell>
          <cell r="C14">
            <v>389</v>
          </cell>
          <cell r="V14">
            <v>29</v>
          </cell>
          <cell r="W14" t="str">
            <v>13</v>
          </cell>
        </row>
        <row r="15">
          <cell r="A15" t="str">
            <v>ΠΑΝΑΔΕΒΜ</v>
          </cell>
          <cell r="B15">
            <v>390</v>
          </cell>
          <cell r="C15">
            <v>439</v>
          </cell>
          <cell r="V15">
            <v>30</v>
          </cell>
          <cell r="W15" t="str">
            <v>14</v>
          </cell>
        </row>
        <row r="16">
          <cell r="A16" t="str">
            <v>ΠΑΝΕΚ</v>
          </cell>
          <cell r="B16">
            <v>440</v>
          </cell>
          <cell r="C16">
            <v>489</v>
          </cell>
          <cell r="V16">
            <v>13</v>
          </cell>
          <cell r="W16" t="str">
            <v>15</v>
          </cell>
        </row>
        <row r="17">
          <cell r="A17" t="str">
            <v>ΠΥΜΕΤ</v>
          </cell>
          <cell r="B17">
            <v>490</v>
          </cell>
          <cell r="C17">
            <v>539</v>
          </cell>
          <cell r="V17">
            <v>14</v>
          </cell>
          <cell r="W17" t="str">
            <v>16</v>
          </cell>
        </row>
        <row r="18">
          <cell r="A18" t="str">
            <v>ΠΕΚΑ</v>
          </cell>
          <cell r="B18">
            <v>540</v>
          </cell>
          <cell r="C18">
            <v>589</v>
          </cell>
          <cell r="V18">
            <v>15</v>
          </cell>
        </row>
        <row r="19">
          <cell r="A19" t="str">
            <v>ΨΗΜΕΤ</v>
          </cell>
          <cell r="B19">
            <v>590</v>
          </cell>
          <cell r="C19">
            <v>639</v>
          </cell>
          <cell r="V19">
            <v>16</v>
          </cell>
        </row>
        <row r="20">
          <cell r="A20" t="str">
            <v>ΠΟΛΠΡΟ</v>
          </cell>
          <cell r="B20">
            <v>640</v>
          </cell>
          <cell r="C20">
            <v>689</v>
          </cell>
          <cell r="V20">
            <v>17</v>
          </cell>
        </row>
        <row r="21">
          <cell r="A21" t="str">
            <v>ΤΒ</v>
          </cell>
          <cell r="B21">
            <v>690</v>
          </cell>
          <cell r="C21">
            <v>739</v>
          </cell>
          <cell r="V21">
            <v>18</v>
          </cell>
        </row>
        <row r="22">
          <cell r="A22" t="str">
            <v>ΣΔΑΜ</v>
          </cell>
          <cell r="B22">
            <v>740</v>
          </cell>
          <cell r="C22">
            <v>789</v>
          </cell>
          <cell r="V22">
            <v>19</v>
          </cell>
        </row>
        <row r="23">
          <cell r="V23">
            <v>20</v>
          </cell>
        </row>
        <row r="24">
          <cell r="V24">
            <v>21</v>
          </cell>
        </row>
        <row r="25">
          <cell r="V25">
            <v>22</v>
          </cell>
        </row>
        <row r="26">
          <cell r="V26">
            <v>24</v>
          </cell>
        </row>
        <row r="27">
          <cell r="V27">
            <v>25</v>
          </cell>
        </row>
        <row r="28">
          <cell r="V28">
            <v>26</v>
          </cell>
        </row>
        <row r="29">
          <cell r="V29">
            <v>27</v>
          </cell>
        </row>
        <row r="30">
          <cell r="V30">
            <v>28</v>
          </cell>
        </row>
        <row r="31">
          <cell r="V31">
            <v>31</v>
          </cell>
        </row>
        <row r="32">
          <cell r="V32">
            <v>23</v>
          </cell>
        </row>
        <row r="33">
          <cell r="V33">
            <v>32</v>
          </cell>
        </row>
        <row r="34">
          <cell r="V34">
            <v>33</v>
          </cell>
        </row>
        <row r="35">
          <cell r="V35">
            <v>34</v>
          </cell>
        </row>
        <row r="36">
          <cell r="V36">
            <v>35</v>
          </cell>
        </row>
        <row r="37">
          <cell r="V37">
            <v>36</v>
          </cell>
        </row>
        <row r="38">
          <cell r="V38">
            <v>37</v>
          </cell>
        </row>
        <row r="39">
          <cell r="V39">
            <v>38</v>
          </cell>
        </row>
        <row r="40">
          <cell r="V40">
            <v>39</v>
          </cell>
        </row>
        <row r="41">
          <cell r="V41">
            <v>40</v>
          </cell>
        </row>
        <row r="42">
          <cell r="V42">
            <v>41</v>
          </cell>
        </row>
        <row r="43">
          <cell r="V43">
            <v>42</v>
          </cell>
        </row>
        <row r="44">
          <cell r="V44">
            <v>43</v>
          </cell>
        </row>
        <row r="45">
          <cell r="V45">
            <v>44</v>
          </cell>
        </row>
        <row r="46">
          <cell r="V46">
            <v>45</v>
          </cell>
        </row>
        <row r="47">
          <cell r="V47">
            <v>46</v>
          </cell>
        </row>
        <row r="48">
          <cell r="V48">
            <v>54</v>
          </cell>
        </row>
        <row r="49">
          <cell r="V49">
            <v>55</v>
          </cell>
        </row>
        <row r="50">
          <cell r="V50">
            <v>56</v>
          </cell>
        </row>
        <row r="51">
          <cell r="V51">
            <v>57</v>
          </cell>
        </row>
        <row r="52">
          <cell r="V52">
            <v>47</v>
          </cell>
        </row>
        <row r="53">
          <cell r="V53">
            <v>48</v>
          </cell>
        </row>
        <row r="54">
          <cell r="V54">
            <v>49</v>
          </cell>
        </row>
        <row r="55">
          <cell r="V55">
            <v>50</v>
          </cell>
        </row>
        <row r="56">
          <cell r="V56">
            <v>51</v>
          </cell>
        </row>
        <row r="57">
          <cell r="V57">
            <v>52</v>
          </cell>
        </row>
        <row r="58">
          <cell r="V58">
            <v>53</v>
          </cell>
        </row>
        <row r="59">
          <cell r="V59">
            <v>58</v>
          </cell>
        </row>
        <row r="60">
          <cell r="V60">
            <v>59</v>
          </cell>
        </row>
        <row r="61">
          <cell r="V61">
            <v>60</v>
          </cell>
        </row>
        <row r="62">
          <cell r="V62">
            <v>61</v>
          </cell>
        </row>
        <row r="63">
          <cell r="V63">
            <v>62</v>
          </cell>
        </row>
        <row r="64">
          <cell r="V64">
            <v>63</v>
          </cell>
        </row>
        <row r="65">
          <cell r="V65">
            <v>64</v>
          </cell>
        </row>
        <row r="66">
          <cell r="V66">
            <v>65</v>
          </cell>
        </row>
        <row r="67">
          <cell r="V67">
            <v>66</v>
          </cell>
        </row>
        <row r="68">
          <cell r="V68">
            <v>67</v>
          </cell>
        </row>
        <row r="69">
          <cell r="V69">
            <v>68</v>
          </cell>
        </row>
        <row r="70">
          <cell r="V70">
            <v>69</v>
          </cell>
        </row>
        <row r="71">
          <cell r="V71">
            <v>70</v>
          </cell>
        </row>
        <row r="72">
          <cell r="V72">
            <v>71</v>
          </cell>
        </row>
        <row r="73">
          <cell r="V73">
            <v>72</v>
          </cell>
        </row>
        <row r="74">
          <cell r="V74">
            <v>75</v>
          </cell>
        </row>
        <row r="75">
          <cell r="V75">
            <v>76</v>
          </cell>
        </row>
        <row r="76">
          <cell r="V76">
            <v>73</v>
          </cell>
        </row>
        <row r="77">
          <cell r="V77">
            <v>74</v>
          </cell>
        </row>
        <row r="78">
          <cell r="V78">
            <v>77</v>
          </cell>
        </row>
        <row r="79">
          <cell r="V79">
            <v>78</v>
          </cell>
        </row>
        <row r="80">
          <cell r="V80">
            <v>79</v>
          </cell>
        </row>
        <row r="81">
          <cell r="V81">
            <v>80</v>
          </cell>
        </row>
        <row r="82">
          <cell r="V82">
            <v>81</v>
          </cell>
        </row>
        <row r="83">
          <cell r="V83">
            <v>82</v>
          </cell>
        </row>
        <row r="84">
          <cell r="V84">
            <v>83</v>
          </cell>
        </row>
        <row r="85">
          <cell r="V85">
            <v>84</v>
          </cell>
        </row>
        <row r="86">
          <cell r="V86">
            <v>85</v>
          </cell>
        </row>
        <row r="87">
          <cell r="V87">
            <v>86</v>
          </cell>
        </row>
        <row r="88">
          <cell r="V88">
            <v>87</v>
          </cell>
        </row>
        <row r="89">
          <cell r="V89">
            <v>88</v>
          </cell>
        </row>
        <row r="90">
          <cell r="V90">
            <v>91</v>
          </cell>
        </row>
        <row r="91">
          <cell r="V91">
            <v>92</v>
          </cell>
        </row>
        <row r="92">
          <cell r="V92">
            <v>81</v>
          </cell>
        </row>
        <row r="93">
          <cell r="V93">
            <v>82</v>
          </cell>
        </row>
        <row r="94">
          <cell r="V94">
            <v>86</v>
          </cell>
        </row>
        <row r="95">
          <cell r="V95">
            <v>94</v>
          </cell>
        </row>
        <row r="96">
          <cell r="V96">
            <v>95</v>
          </cell>
        </row>
        <row r="97">
          <cell r="V97">
            <v>96</v>
          </cell>
        </row>
        <row r="98">
          <cell r="V98">
            <v>97</v>
          </cell>
        </row>
        <row r="99">
          <cell r="V99">
            <v>99</v>
          </cell>
        </row>
        <row r="100">
          <cell r="V100">
            <v>100</v>
          </cell>
        </row>
        <row r="101">
          <cell r="V101">
            <v>101</v>
          </cell>
        </row>
        <row r="102">
          <cell r="V102">
            <v>103</v>
          </cell>
        </row>
        <row r="103">
          <cell r="V103">
            <v>104</v>
          </cell>
        </row>
        <row r="104">
          <cell r="V104">
            <v>105</v>
          </cell>
        </row>
        <row r="105">
          <cell r="V105">
            <v>106</v>
          </cell>
        </row>
        <row r="106">
          <cell r="V106">
            <v>107</v>
          </cell>
        </row>
        <row r="107">
          <cell r="V107">
            <v>108</v>
          </cell>
        </row>
        <row r="108">
          <cell r="V108">
            <v>110</v>
          </cell>
        </row>
        <row r="109">
          <cell r="V109">
            <v>111</v>
          </cell>
        </row>
        <row r="110">
          <cell r="V110">
            <v>114</v>
          </cell>
        </row>
        <row r="111">
          <cell r="V111">
            <v>115</v>
          </cell>
        </row>
        <row r="112">
          <cell r="V112">
            <v>118</v>
          </cell>
        </row>
        <row r="113">
          <cell r="V113">
            <v>119</v>
          </cell>
        </row>
        <row r="114">
          <cell r="V114">
            <v>120</v>
          </cell>
        </row>
        <row r="115">
          <cell r="V115">
            <v>89</v>
          </cell>
        </row>
        <row r="116">
          <cell r="V116">
            <v>90</v>
          </cell>
        </row>
        <row r="117">
          <cell r="V117">
            <v>93</v>
          </cell>
        </row>
        <row r="118">
          <cell r="V118">
            <v>81</v>
          </cell>
        </row>
        <row r="119">
          <cell r="V119">
            <v>82</v>
          </cell>
        </row>
        <row r="120">
          <cell r="V120">
            <v>86</v>
          </cell>
        </row>
        <row r="121">
          <cell r="V121">
            <v>94</v>
          </cell>
        </row>
        <row r="122">
          <cell r="V122">
            <v>95</v>
          </cell>
        </row>
        <row r="123">
          <cell r="V123">
            <v>98</v>
          </cell>
        </row>
        <row r="124">
          <cell r="V124">
            <v>99</v>
          </cell>
        </row>
        <row r="125">
          <cell r="V125">
            <v>102</v>
          </cell>
        </row>
        <row r="126">
          <cell r="V126">
            <v>103</v>
          </cell>
        </row>
        <row r="127">
          <cell r="V127">
            <v>104</v>
          </cell>
        </row>
        <row r="128">
          <cell r="V128">
            <v>106</v>
          </cell>
        </row>
        <row r="129">
          <cell r="V129">
            <v>107</v>
          </cell>
        </row>
        <row r="130">
          <cell r="V130">
            <v>109</v>
          </cell>
        </row>
        <row r="131">
          <cell r="V131">
            <v>112</v>
          </cell>
        </row>
        <row r="132">
          <cell r="V132">
            <v>113</v>
          </cell>
        </row>
        <row r="133">
          <cell r="V133">
            <v>116</v>
          </cell>
        </row>
        <row r="134">
          <cell r="V134">
            <v>117</v>
          </cell>
        </row>
        <row r="135">
          <cell r="V135">
            <v>118</v>
          </cell>
        </row>
        <row r="136">
          <cell r="V136">
            <v>119</v>
          </cell>
        </row>
        <row r="137">
          <cell r="V137">
            <v>120</v>
          </cell>
        </row>
        <row r="138">
          <cell r="V138">
            <v>127</v>
          </cell>
        </row>
        <row r="139">
          <cell r="V139">
            <v>121</v>
          </cell>
        </row>
        <row r="140">
          <cell r="V140">
            <v>122</v>
          </cell>
        </row>
        <row r="141">
          <cell r="V141">
            <v>123</v>
          </cell>
        </row>
        <row r="142">
          <cell r="V142">
            <v>124</v>
          </cell>
        </row>
        <row r="143">
          <cell r="V143">
            <v>126</v>
          </cell>
        </row>
        <row r="144">
          <cell r="V144">
            <v>127</v>
          </cell>
        </row>
        <row r="145">
          <cell r="V145">
            <v>125</v>
          </cell>
        </row>
        <row r="146">
          <cell r="V146">
            <v>133</v>
          </cell>
        </row>
        <row r="147">
          <cell r="V147">
            <v>128</v>
          </cell>
        </row>
        <row r="148">
          <cell r="V148">
            <v>129</v>
          </cell>
        </row>
        <row r="149">
          <cell r="V149">
            <v>130</v>
          </cell>
        </row>
        <row r="150">
          <cell r="V150">
            <v>131</v>
          </cell>
        </row>
        <row r="151">
          <cell r="V151">
            <v>132</v>
          </cell>
        </row>
        <row r="152">
          <cell r="V152">
            <v>165</v>
          </cell>
        </row>
        <row r="153">
          <cell r="V153">
            <v>166</v>
          </cell>
        </row>
        <row r="154">
          <cell r="V154">
            <v>167</v>
          </cell>
        </row>
        <row r="155">
          <cell r="V155">
            <v>134</v>
          </cell>
        </row>
        <row r="156">
          <cell r="V156">
            <v>135</v>
          </cell>
        </row>
        <row r="157">
          <cell r="V157">
            <v>136</v>
          </cell>
        </row>
        <row r="158">
          <cell r="V158">
            <v>137</v>
          </cell>
        </row>
        <row r="159">
          <cell r="V159">
            <v>138</v>
          </cell>
        </row>
        <row r="160">
          <cell r="V160">
            <v>139</v>
          </cell>
        </row>
        <row r="161">
          <cell r="V161">
            <v>140</v>
          </cell>
        </row>
        <row r="162">
          <cell r="V162">
            <v>141</v>
          </cell>
        </row>
        <row r="163">
          <cell r="V163">
            <v>142</v>
          </cell>
        </row>
        <row r="164">
          <cell r="V164">
            <v>143</v>
          </cell>
        </row>
        <row r="165">
          <cell r="V165">
            <v>144</v>
          </cell>
        </row>
        <row r="166">
          <cell r="V166">
            <v>146</v>
          </cell>
        </row>
        <row r="167">
          <cell r="V167">
            <v>147</v>
          </cell>
        </row>
        <row r="168">
          <cell r="V168">
            <v>145</v>
          </cell>
        </row>
        <row r="169">
          <cell r="V169">
            <v>148</v>
          </cell>
        </row>
        <row r="170">
          <cell r="V170">
            <v>149</v>
          </cell>
        </row>
        <row r="171">
          <cell r="V171">
            <v>150</v>
          </cell>
        </row>
        <row r="172">
          <cell r="V172">
            <v>145</v>
          </cell>
        </row>
        <row r="173">
          <cell r="V173">
            <v>151</v>
          </cell>
        </row>
        <row r="174">
          <cell r="V174">
            <v>152</v>
          </cell>
        </row>
        <row r="175">
          <cell r="V175">
            <v>153</v>
          </cell>
        </row>
        <row r="176">
          <cell r="V176">
            <v>156</v>
          </cell>
        </row>
        <row r="177">
          <cell r="V177">
            <v>157</v>
          </cell>
        </row>
        <row r="178">
          <cell r="V178">
            <v>154</v>
          </cell>
        </row>
        <row r="179">
          <cell r="V179">
            <v>155</v>
          </cell>
        </row>
        <row r="180">
          <cell r="V180">
            <v>158</v>
          </cell>
        </row>
        <row r="181">
          <cell r="V181">
            <v>159</v>
          </cell>
        </row>
        <row r="182">
          <cell r="V182">
            <v>160</v>
          </cell>
        </row>
        <row r="183">
          <cell r="V183">
            <v>161</v>
          </cell>
        </row>
        <row r="184">
          <cell r="V184">
            <v>162</v>
          </cell>
        </row>
        <row r="185">
          <cell r="V185">
            <v>163</v>
          </cell>
        </row>
        <row r="186">
          <cell r="V186">
            <v>164</v>
          </cell>
        </row>
        <row r="187">
          <cell r="V187">
            <v>165</v>
          </cell>
        </row>
        <row r="188">
          <cell r="V188">
            <v>166</v>
          </cell>
        </row>
        <row r="189">
          <cell r="V189">
            <v>167</v>
          </cell>
        </row>
        <row r="190">
          <cell r="V190">
            <v>168</v>
          </cell>
        </row>
        <row r="191">
          <cell r="V191">
            <v>169</v>
          </cell>
        </row>
        <row r="192">
          <cell r="V192">
            <v>165</v>
          </cell>
        </row>
        <row r="193">
          <cell r="V193">
            <v>166</v>
          </cell>
        </row>
        <row r="194">
          <cell r="V194">
            <v>167</v>
          </cell>
        </row>
        <row r="195">
          <cell r="V195">
            <v>168</v>
          </cell>
        </row>
        <row r="196">
          <cell r="V196">
            <v>169</v>
          </cell>
        </row>
        <row r="197">
          <cell r="V197">
            <v>170</v>
          </cell>
        </row>
        <row r="198">
          <cell r="V198">
            <v>171</v>
          </cell>
        </row>
        <row r="199">
          <cell r="V199">
            <v>172</v>
          </cell>
        </row>
        <row r="200">
          <cell r="V200">
            <v>173</v>
          </cell>
        </row>
        <row r="201">
          <cell r="V201">
            <v>174</v>
          </cell>
        </row>
        <row r="202">
          <cell r="V202">
            <v>175</v>
          </cell>
        </row>
        <row r="203">
          <cell r="V203">
            <v>176</v>
          </cell>
        </row>
        <row r="204">
          <cell r="V204">
            <v>177</v>
          </cell>
        </row>
        <row r="205">
          <cell r="V205">
            <v>178</v>
          </cell>
        </row>
        <row r="206">
          <cell r="V206">
            <v>179</v>
          </cell>
        </row>
        <row r="207">
          <cell r="V207">
            <v>180</v>
          </cell>
        </row>
        <row r="208">
          <cell r="V208">
            <v>181</v>
          </cell>
        </row>
        <row r="209">
          <cell r="V209">
            <v>182</v>
          </cell>
        </row>
      </sheetData>
      <sheetData sheetId="1"/>
      <sheetData sheetId="2"/>
      <sheetData sheetId="3"/>
      <sheetData sheetId="4"/>
      <sheetData sheetId="5"/>
      <sheetData sheetId="6"/>
      <sheetData sheetId="7">
        <row r="11">
          <cell r="G11">
            <v>6800000</v>
          </cell>
          <cell r="I11">
            <v>8000000</v>
          </cell>
        </row>
        <row r="19">
          <cell r="G19">
            <v>4250000</v>
          </cell>
          <cell r="I19">
            <v>5000000</v>
          </cell>
        </row>
        <row r="24">
          <cell r="G24">
            <v>39844509</v>
          </cell>
          <cell r="I24">
            <v>46875893</v>
          </cell>
        </row>
        <row r="27">
          <cell r="G27">
            <v>1700000</v>
          </cell>
          <cell r="I27">
            <v>2000000</v>
          </cell>
        </row>
        <row r="48">
          <cell r="G48">
            <v>34000000</v>
          </cell>
          <cell r="I48">
            <v>40000000</v>
          </cell>
        </row>
        <row r="58">
          <cell r="G58">
            <v>8500000</v>
          </cell>
          <cell r="I58">
            <v>10000000</v>
          </cell>
        </row>
        <row r="63">
          <cell r="G63">
            <v>19550000</v>
          </cell>
          <cell r="I63">
            <v>23000000</v>
          </cell>
        </row>
        <row r="64">
          <cell r="G64">
            <v>1700000</v>
          </cell>
          <cell r="I64">
            <v>2000000</v>
          </cell>
        </row>
        <row r="67">
          <cell r="G67">
            <v>39966087</v>
          </cell>
          <cell r="I67">
            <v>47018926</v>
          </cell>
        </row>
        <row r="69">
          <cell r="G69">
            <v>5950000</v>
          </cell>
          <cell r="I69">
            <v>7000000</v>
          </cell>
        </row>
        <row r="93">
          <cell r="G93">
            <v>30764929</v>
          </cell>
          <cell r="I93">
            <v>36194034</v>
          </cell>
        </row>
        <row r="121">
          <cell r="G121">
            <v>35148756</v>
          </cell>
          <cell r="I121">
            <v>41351478</v>
          </cell>
        </row>
        <row r="143">
          <cell r="G143">
            <v>3400000</v>
          </cell>
          <cell r="I143">
            <v>4000000</v>
          </cell>
        </row>
        <row r="144">
          <cell r="G144">
            <v>12750000</v>
          </cell>
          <cell r="I144">
            <v>15000000</v>
          </cell>
        </row>
        <row r="145">
          <cell r="G145">
            <v>13600000</v>
          </cell>
          <cell r="I145">
            <v>16000000</v>
          </cell>
        </row>
        <row r="151">
          <cell r="G151">
            <v>8500000</v>
          </cell>
          <cell r="I151">
            <v>10000000</v>
          </cell>
        </row>
        <row r="152">
          <cell r="G152">
            <v>8500000</v>
          </cell>
          <cell r="I152">
            <v>10000000</v>
          </cell>
        </row>
        <row r="153">
          <cell r="G153">
            <v>13347514</v>
          </cell>
          <cell r="I153">
            <v>15702958</v>
          </cell>
        </row>
        <row r="154">
          <cell r="G154">
            <v>2550000</v>
          </cell>
          <cell r="I154">
            <v>3000000</v>
          </cell>
        </row>
        <row r="157">
          <cell r="G157">
            <v>4250000</v>
          </cell>
          <cell r="I157">
            <v>5000000</v>
          </cell>
        </row>
        <row r="158">
          <cell r="G158">
            <v>4250000</v>
          </cell>
          <cell r="I158">
            <v>5000000</v>
          </cell>
        </row>
        <row r="160">
          <cell r="G160">
            <v>1275000</v>
          </cell>
          <cell r="I160">
            <v>1500000</v>
          </cell>
        </row>
        <row r="161">
          <cell r="G161">
            <v>1275000</v>
          </cell>
          <cell r="I161">
            <v>1500000</v>
          </cell>
        </row>
        <row r="162">
          <cell r="G162">
            <v>1275000</v>
          </cell>
          <cell r="I162">
            <v>1500000</v>
          </cell>
        </row>
        <row r="163">
          <cell r="G163">
            <v>1275000</v>
          </cell>
          <cell r="I163">
            <v>1500000</v>
          </cell>
        </row>
        <row r="166">
          <cell r="G166">
            <v>2337500</v>
          </cell>
          <cell r="I166">
            <v>2750000</v>
          </cell>
        </row>
        <row r="167">
          <cell r="G167">
            <v>1275000</v>
          </cell>
          <cell r="I167">
            <v>1500000</v>
          </cell>
        </row>
        <row r="168">
          <cell r="G168">
            <v>1275000</v>
          </cell>
          <cell r="I168">
            <v>1500000</v>
          </cell>
        </row>
        <row r="169">
          <cell r="G169">
            <v>850000</v>
          </cell>
          <cell r="I169">
            <v>1000000</v>
          </cell>
        </row>
        <row r="176">
          <cell r="G176">
            <v>1275000</v>
          </cell>
          <cell r="I176">
            <v>1500000</v>
          </cell>
        </row>
        <row r="177">
          <cell r="G177">
            <v>1275000</v>
          </cell>
          <cell r="I177">
            <v>1500000</v>
          </cell>
        </row>
        <row r="182">
          <cell r="G182">
            <v>22610000</v>
          </cell>
          <cell r="I182">
            <v>26600000</v>
          </cell>
        </row>
        <row r="183">
          <cell r="G183">
            <v>1700000</v>
          </cell>
          <cell r="I183">
            <v>2000000</v>
          </cell>
        </row>
        <row r="193">
          <cell r="G193">
            <v>3060000</v>
          </cell>
          <cell r="I193">
            <v>3600000</v>
          </cell>
        </row>
        <row r="194">
          <cell r="G194">
            <v>510000</v>
          </cell>
          <cell r="I194">
            <v>600000</v>
          </cell>
        </row>
        <row r="195">
          <cell r="G195">
            <v>2550000</v>
          </cell>
          <cell r="I195">
            <v>3000000</v>
          </cell>
        </row>
        <row r="196">
          <cell r="G196">
            <v>1700000</v>
          </cell>
          <cell r="I196">
            <v>2000000</v>
          </cell>
        </row>
        <row r="198">
          <cell r="G198">
            <v>1700000</v>
          </cell>
          <cell r="I198">
            <v>2000000</v>
          </cell>
        </row>
        <row r="199">
          <cell r="G199">
            <v>27604600</v>
          </cell>
          <cell r="I199">
            <v>32476000</v>
          </cell>
        </row>
        <row r="200">
          <cell r="G200">
            <v>15798370</v>
          </cell>
          <cell r="I200">
            <v>18586318</v>
          </cell>
        </row>
        <row r="201">
          <cell r="G201">
            <v>3825000</v>
          </cell>
          <cell r="I201">
            <v>4500000</v>
          </cell>
        </row>
        <row r="202">
          <cell r="G202">
            <v>4250000</v>
          </cell>
          <cell r="I202">
            <v>5000000</v>
          </cell>
        </row>
        <row r="203">
          <cell r="G203">
            <v>14450000</v>
          </cell>
          <cell r="I203">
            <v>17000000</v>
          </cell>
        </row>
        <row r="204">
          <cell r="G204">
            <v>16065000</v>
          </cell>
          <cell r="I204">
            <v>18900000</v>
          </cell>
        </row>
        <row r="205">
          <cell r="G205">
            <v>850000</v>
          </cell>
          <cell r="I205">
            <v>1000000</v>
          </cell>
        </row>
        <row r="206">
          <cell r="G206">
            <v>3675400</v>
          </cell>
          <cell r="I206">
            <v>4324000</v>
          </cell>
        </row>
        <row r="207">
          <cell r="G207">
            <v>1275000</v>
          </cell>
          <cell r="I207">
            <v>1500000</v>
          </cell>
        </row>
        <row r="208">
          <cell r="G208">
            <v>2118669</v>
          </cell>
          <cell r="I208">
            <v>2492552</v>
          </cell>
        </row>
        <row r="209">
          <cell r="G209">
            <v>1700000</v>
          </cell>
          <cell r="I209">
            <v>2000000</v>
          </cell>
        </row>
        <row r="211">
          <cell r="I211">
            <v>7500000</v>
          </cell>
        </row>
        <row r="212">
          <cell r="I212">
            <v>7500000</v>
          </cell>
        </row>
        <row r="213">
          <cell r="I213">
            <v>2000000</v>
          </cell>
        </row>
        <row r="214">
          <cell r="I214">
            <v>10000000</v>
          </cell>
        </row>
        <row r="216">
          <cell r="I216">
            <v>3000000</v>
          </cell>
        </row>
        <row r="217">
          <cell r="I217">
            <v>1000000</v>
          </cell>
        </row>
        <row r="218">
          <cell r="I218">
            <v>7000000</v>
          </cell>
        </row>
        <row r="219">
          <cell r="I219">
            <v>3000000</v>
          </cell>
        </row>
        <row r="220">
          <cell r="I220">
            <v>4000000</v>
          </cell>
        </row>
        <row r="221">
          <cell r="I221">
            <v>2000000</v>
          </cell>
        </row>
        <row r="222">
          <cell r="I222">
            <v>7000000</v>
          </cell>
        </row>
        <row r="223">
          <cell r="I223">
            <v>2000000</v>
          </cell>
        </row>
        <row r="224">
          <cell r="I224">
            <v>8000000</v>
          </cell>
        </row>
        <row r="225">
          <cell r="I225">
            <v>2000000</v>
          </cell>
        </row>
        <row r="226">
          <cell r="I226">
            <v>5000000</v>
          </cell>
        </row>
        <row r="227">
          <cell r="I227">
            <v>4000000</v>
          </cell>
        </row>
        <row r="228">
          <cell r="I228">
            <v>4000000</v>
          </cell>
        </row>
        <row r="229">
          <cell r="I229">
            <v>4394058</v>
          </cell>
        </row>
        <row r="230">
          <cell r="I230">
            <v>3000000</v>
          </cell>
        </row>
        <row r="232">
          <cell r="I232">
            <v>1000000</v>
          </cell>
        </row>
        <row r="233">
          <cell r="I233">
            <v>2000000</v>
          </cell>
        </row>
        <row r="234">
          <cell r="I234">
            <v>2000000</v>
          </cell>
        </row>
        <row r="235">
          <cell r="I235">
            <v>1000000</v>
          </cell>
        </row>
        <row r="236">
          <cell r="I236">
            <v>3000000</v>
          </cell>
        </row>
        <row r="237">
          <cell r="I237">
            <v>1000000</v>
          </cell>
        </row>
        <row r="238">
          <cell r="I238">
            <v>2000000</v>
          </cell>
        </row>
        <row r="239">
          <cell r="I239">
            <v>1000000</v>
          </cell>
        </row>
        <row r="240">
          <cell r="I240">
            <v>2000000</v>
          </cell>
        </row>
        <row r="241">
          <cell r="I241">
            <v>1000000</v>
          </cell>
        </row>
        <row r="242">
          <cell r="I242">
            <v>1000000</v>
          </cell>
        </row>
        <row r="243">
          <cell r="I243">
            <v>1000000</v>
          </cell>
        </row>
        <row r="244">
          <cell r="I244">
            <v>4000000</v>
          </cell>
        </row>
        <row r="245">
          <cell r="I245">
            <v>2000000</v>
          </cell>
        </row>
        <row r="246">
          <cell r="I246">
            <v>2000000</v>
          </cell>
        </row>
        <row r="247">
          <cell r="I247">
            <v>1000000</v>
          </cell>
        </row>
        <row r="257">
          <cell r="G257">
            <v>2975000</v>
          </cell>
          <cell r="I257">
            <v>3500000</v>
          </cell>
        </row>
        <row r="258">
          <cell r="I258">
            <v>1500000</v>
          </cell>
        </row>
        <row r="259">
          <cell r="I259">
            <v>1989393</v>
          </cell>
        </row>
        <row r="260">
          <cell r="I260">
            <v>1000000</v>
          </cell>
        </row>
        <row r="261">
          <cell r="G261">
            <v>467500</v>
          </cell>
          <cell r="I261">
            <v>550000</v>
          </cell>
        </row>
        <row r="262">
          <cell r="I262">
            <v>600000</v>
          </cell>
        </row>
        <row r="263">
          <cell r="I263">
            <v>643236</v>
          </cell>
        </row>
        <row r="264">
          <cell r="I264">
            <v>450000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Πίνακας 1 Ενότητας 3.5"/>
      <sheetName val="Πίνακας 1 Ενότητας 3.6"/>
      <sheetName val="rng"/>
      <sheetName val="Πίνακας_1_Ενότητας_3_5"/>
      <sheetName val="Πίνακας_1_Ενότητας_3_6"/>
    </sheetNames>
    <sheetDataSet>
      <sheetData sheetId="0" refreshError="1"/>
      <sheetData sheetId="1" refreshError="1"/>
      <sheetData sheetId="2">
        <row r="2">
          <cell r="A2" t="str">
            <v>ΑΜΘ</v>
          </cell>
          <cell r="C2" t="str">
            <v>Πόροι ΤΔΜ του άρθρου 3</v>
          </cell>
        </row>
        <row r="3">
          <cell r="A3" t="str">
            <v>ΑΤΤΙΚΗ</v>
          </cell>
          <cell r="C3" t="str">
            <v>Πόροι ΤΔΜ του άρθρου 4</v>
          </cell>
        </row>
        <row r="4">
          <cell r="A4" t="str">
            <v>Β.ΑΙΓ</v>
          </cell>
          <cell r="C4" t="str">
            <v>Πόροι ΤΔΜ του άρθρου 7 (σχετίζονται με τους πόρους ΤΔΜ του άρθρου 3)</v>
          </cell>
        </row>
        <row r="5">
          <cell r="A5" t="str">
            <v>Δ.ΕΛΛ</v>
          </cell>
          <cell r="C5" t="str">
            <v>Πόροι ΤΔΜ του άρθρου 7 (σχετίζονται με τους πόρους ΤΔΜ του άρθρου 4)</v>
          </cell>
        </row>
        <row r="6">
          <cell r="A6" t="str">
            <v>Δ.ΜΑΚ</v>
          </cell>
        </row>
        <row r="7">
          <cell r="A7" t="str">
            <v>ΗΠΕΙΡΟΣ</v>
          </cell>
        </row>
        <row r="8">
          <cell r="A8" t="str">
            <v>ΘΕΣ</v>
          </cell>
        </row>
        <row r="9">
          <cell r="A9" t="str">
            <v>ΙΟΝΙΑ</v>
          </cell>
        </row>
        <row r="10">
          <cell r="A10" t="str">
            <v>Κ.ΜΑΚ</v>
          </cell>
        </row>
        <row r="11">
          <cell r="A11" t="str">
            <v>ΚΡΗΤΗ</v>
          </cell>
        </row>
        <row r="12">
          <cell r="A12" t="str">
            <v>Ν.ΑΙΓ</v>
          </cell>
        </row>
        <row r="13">
          <cell r="A13" t="str">
            <v>ΠΕΛ</v>
          </cell>
        </row>
        <row r="14">
          <cell r="A14" t="str">
            <v>ΣΤΕΡΕΑ</v>
          </cell>
        </row>
        <row r="15">
          <cell r="A15" t="str">
            <v>ΠΑΝΑΔΕΒΜ</v>
          </cell>
        </row>
        <row r="16">
          <cell r="A16" t="str">
            <v>ΠΑΝΕΚ</v>
          </cell>
        </row>
        <row r="17">
          <cell r="A17" t="str">
            <v>ΠΥΜΕΤ</v>
          </cell>
        </row>
        <row r="18">
          <cell r="A18" t="str">
            <v>ΠΕΚΑ</v>
          </cell>
        </row>
        <row r="19">
          <cell r="A19" t="str">
            <v>ΨΗΜΕΤ</v>
          </cell>
        </row>
        <row r="20">
          <cell r="A20" t="str">
            <v>ΠΟΛΠΡΟ</v>
          </cell>
        </row>
        <row r="21">
          <cell r="A21" t="str">
            <v>ΤΒ</v>
          </cell>
        </row>
        <row r="22">
          <cell r="A22" t="str">
            <v>ΣΔΑΜ</v>
          </cell>
        </row>
        <row r="23">
          <cell r="A23" t="str">
            <v>Αλιεία</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Φύλλο1"/>
      <sheetName val="Φύλλο2"/>
      <sheetName val="Φύλλο3"/>
      <sheetName val="Φύλλο4"/>
      <sheetName val="Φύλλο5"/>
    </sheetNames>
    <sheetDataSet>
      <sheetData sheetId="0"/>
      <sheetData sheetId="1">
        <row r="1">
          <cell r="B1" t="str">
            <v xml:space="preserve">1 Γενική παραγωγική επένδυση στις μικρές και μεσαίες επιχειρήσεις (ΜΜΕ) </v>
          </cell>
        </row>
        <row r="2">
          <cell r="B2" t="str">
            <v xml:space="preserve">2 Διεργασίες έρευνας και καινοτομίας στις μεγάλες επιχειρήσεις </v>
          </cell>
        </row>
        <row r="3">
          <cell r="B3" t="str">
            <v xml:space="preserve">3 Παραγωγική επένδυση στις μεγάλες επιχειρήσεις που συνδέεται με την οικονομία χαμηλών εκπομπών άνθρακα </v>
          </cell>
        </row>
        <row r="4">
          <cell r="B4" t="str">
            <v>4 Παραγωγική επένδυση που συνδέεται με τη συνεργασία μεταξύ μεγάλων επιχειρήσεων και ΜΜΕ για την ανάπτυξη προϊόντων και υπηρεσιών στον τομέα της τεχνολογίας πληροφοριών και επικοινωνιών (ΤΠΕ), του ηλεκτρονικού εμπορίου και της ενίσχυσης της ζήτησης για ΤΠ</v>
          </cell>
        </row>
        <row r="5">
          <cell r="B5" t="str">
            <v xml:space="preserve">5 Ηλεκτρική ενέργεια (αποθήκευση και μετάδοση) </v>
          </cell>
        </row>
        <row r="6">
          <cell r="B6" t="str">
            <v xml:space="preserve">6 Ηλεκτρική ενέργεια (Διευρωπαϊκό δίκτυο στον τομέα της ενέργειας, TEN-E αποθήκευση και μετάδοση) </v>
          </cell>
        </row>
        <row r="7">
          <cell r="B7" t="str">
            <v xml:space="preserve">7 Φυσικό αέριο </v>
          </cell>
        </row>
        <row r="8">
          <cell r="B8" t="str">
            <v xml:space="preserve">8 Φυσικό αέριο (ΔΕΔ-Ε) </v>
          </cell>
        </row>
        <row r="9">
          <cell r="B9" t="str">
            <v xml:space="preserve">9 Ανανεώσιμη πηγή ενέργειας: αιολική </v>
          </cell>
        </row>
        <row r="10">
          <cell r="B10" t="str">
            <v xml:space="preserve">10 Ανανεώσιμη πηγή ενέργειας: ηλιακή </v>
          </cell>
        </row>
        <row r="11">
          <cell r="B11" t="str">
            <v xml:space="preserve">11 Ανανεώσιμη πηγή ενέργειας: βιομάζα </v>
          </cell>
        </row>
        <row r="12">
          <cell r="B12" t="str">
            <v>12 Άλλη ανανεώσιμη πηγή ενέργειας (συμπεριλαμβανομένης της υδροηλεκτρικής, της γεωθερμικής και της θαλάσσιας) και ενσωμάτωση της ενέργειας από ανανεώσιμες πηγές (συμπεριλαμβανομένης της υποδομής για αποθήκευση, για μετατροπή της ενέργειας σε αέριο και για</v>
          </cell>
        </row>
        <row r="13">
          <cell r="B13" t="str">
            <v xml:space="preserve">13 Ενεργειακή απόδοση με ανακαίνιση της δημόσιας υποδομής, έργα επίδειξης και υποστηρικτικά μέτρα </v>
          </cell>
        </row>
        <row r="14">
          <cell r="B14" t="str">
            <v xml:space="preserve">14 Ενεργειακή απόδοση με ανακαίνιση του υφιστάμενου οικιστικού αποθέματος, έργα επίδειξης και υποστηρικτικά μέτρα </v>
          </cell>
        </row>
        <row r="15">
          <cell r="B15" t="str">
            <v xml:space="preserve">15 Έξυπνα συστήματα διανομής της ενέργειας σε μεσαία και χαμηλή τάση (συμπεριλαμβανομένων των έξυπνων ενεργειακών δικτύων) </v>
          </cell>
        </row>
        <row r="16">
          <cell r="B16" t="str">
            <v xml:space="preserve">16 Συνδυασμένη παραγωγή ρεύματος και θερμότητας και τηλεθέρμανση </v>
          </cell>
        </row>
        <row r="17">
          <cell r="B17" t="str">
            <v xml:space="preserve">17 Διαχείριση οικιακών αποβλήτων (συμπεριλαμβανομένων μέτρων ελαχιστοποίησης, διαλογής και ανακύκλωσης) </v>
          </cell>
        </row>
        <row r="18">
          <cell r="B18" t="str">
            <v xml:space="preserve">18 Διαχείριση οικιακών απορριμμάτων (συμπεριλαμβανομένης της μηχανικής βιολογικής επεξεργασίας, της θερμικής επεξεργασίας, της αποτέφρωσης και της υγειονομικής ταφής) </v>
          </cell>
        </row>
        <row r="19">
          <cell r="B19" t="str">
            <v xml:space="preserve">19 Διαχείριση εμπορικών, βιομηχανικών ή επικίνδυνων αποβλήτων </v>
          </cell>
        </row>
        <row r="20">
          <cell r="B20" t="str">
            <v xml:space="preserve">20 Παροχή νερού για ανθρώπινη κατανάλωση (υποδομή εξαγωγής, επεξεργασίας, αποθήκευσης και διανομής) </v>
          </cell>
        </row>
        <row r="21">
          <cell r="B21" t="str">
            <v>21 Διαχείριση αποβλήτων και εξοικονόμηση πόσιμου νερού (συμπεριλαμβανομένης της διαχείρισης των λεκανών των ποταμών, του εφοδιασμού σε νερό, των ειδικών μέτρων για την προσαρμογή στην κλιματική αλλαγή, της μέτρησης σε επίπεδο διαμερίσματος και καταναλωτή,</v>
          </cell>
        </row>
        <row r="22">
          <cell r="B22" t="str">
            <v xml:space="preserve">22 Επεξεργασία υγρών λυμάτων </v>
          </cell>
        </row>
        <row r="23">
          <cell r="B23" t="str">
            <v xml:space="preserve">23 Περιβαλλοντικά μέτρα που στοχεύουν στη μείωση και/ή την αποφυγή εκπομπών αερίου θερμοκηπίου (συμπεριλαμβανομένης της επεξεργασίας και αποθήκευσης του μεθανίου και κομποστοποίησης) </v>
          </cell>
        </row>
        <row r="24">
          <cell r="B24" t="str">
            <v xml:space="preserve">24 Σιδηρόδρομοι (ΔΕΔ-Μ κορμού) </v>
          </cell>
        </row>
        <row r="25">
          <cell r="B25" t="str">
            <v xml:space="preserve">25 Σιδηρόδρομοι (ΔΕΔ-Μ συνολικό) </v>
          </cell>
        </row>
        <row r="26">
          <cell r="B26" t="str">
            <v xml:space="preserve">26 Άλλοι σιδηρόδρομοι </v>
          </cell>
        </row>
        <row r="27">
          <cell r="B27" t="str">
            <v xml:space="preserve">27 Κινητός σιδηροδρομικός εξοπλισμός </v>
          </cell>
        </row>
        <row r="28">
          <cell r="B28" t="str">
            <v xml:space="preserve">28 Αυτοκινητόδρομοι ΔΕΔ-Μ και κεντρικό οδικό δίκτυο —(νέα κατασκευή) </v>
          </cell>
        </row>
        <row r="29">
          <cell r="B29" t="str">
            <v xml:space="preserve">29 Αυτοκινητόδρομοι ΔΕΔ-Μ και συνολικό οδικό δίκτυο —(νέα κατασκευή) </v>
          </cell>
        </row>
        <row r="30">
          <cell r="B30" t="str">
            <v xml:space="preserve">30 Δευτερεύουσες οδικές συνδέσεις με το οδικό δίκτυο και τους κόμβους ΔΕΔ-Μ (νέα κατασκευή) </v>
          </cell>
        </row>
        <row r="31">
          <cell r="B31" t="str">
            <v xml:space="preserve">31 Άλλοι εθνικοί και περιφερειακοί δρόμοι (νέα κατασκευή) </v>
          </cell>
        </row>
        <row r="32">
          <cell r="B32" t="str">
            <v xml:space="preserve">32 Δρόμοι τοπικής πρόσβασης (νέα κατασκευή) </v>
          </cell>
        </row>
        <row r="33">
          <cell r="B33" t="str">
            <v xml:space="preserve">33 Ανακατασκευασμένη ή βελτιωμένη οδός ΔΕΔ-Μ </v>
          </cell>
        </row>
        <row r="34">
          <cell r="B34" t="str">
            <v xml:space="preserve">34 Άλλοι ανακατασκευασμένοι ή βελτιωμένοι δρόμοι (αυτοκινητόδρομοι, εθνικοί, περιφερειακοί ή τοπικοί) </v>
          </cell>
        </row>
        <row r="35">
          <cell r="B35" t="str">
            <v xml:space="preserve">35 Πολυτροπικές μεταφορές (ΔΕΔ-Μ) </v>
          </cell>
        </row>
        <row r="36">
          <cell r="B36" t="str">
            <v xml:space="preserve">36 Πολυτροπικές μεταφορές </v>
          </cell>
        </row>
        <row r="37">
          <cell r="B37" t="str">
            <v xml:space="preserve">37 Αερολιμένες (ΔΕΔ-Μ) ( 1 ) </v>
          </cell>
        </row>
        <row r="38">
          <cell r="B38" t="str">
            <v xml:space="preserve">38 Άλλοι αερολιμένες ( 1 ) </v>
          </cell>
        </row>
        <row r="39">
          <cell r="B39" t="str">
            <v xml:space="preserve">39 Θαλάσσιοι λιμένες (ΔΕΔ-Μ) </v>
          </cell>
        </row>
        <row r="40">
          <cell r="B40" t="str">
            <v xml:space="preserve">40 Άλλοι θαλάσσιοι λιμένες </v>
          </cell>
        </row>
        <row r="41">
          <cell r="B41" t="str">
            <v xml:space="preserve">41 Εσωτερικές πλωτές οδοί και λιμένες (ΔΕΔ-Μ) </v>
          </cell>
        </row>
        <row r="42">
          <cell r="B42" t="str">
            <v xml:space="preserve">42 Εσωτερικές πλωτές οδοί και λιμένες (περιφερειακές και τοπικές) </v>
          </cell>
        </row>
        <row r="43">
          <cell r="B43" t="str">
            <v xml:space="preserve">43 Υποδομή για καθαρές αστικές μεταφορές και προώθησή τους (συμπεριλαμβανομένου του εξοπλισμού και του τροχαίου υλικού) </v>
          </cell>
        </row>
        <row r="44">
          <cell r="B44" t="str">
            <v xml:space="preserve">44 Έξυπνα συστήματα μεταφορών (συμπεριλαμβανομένης της εισαγωγής της διαχείρισης της ζήτησης, συστημάτων διοδίων, συστημάτων παρακολούθησης, ελέγχου και πληροφοριών ΤΠ) </v>
          </cell>
        </row>
        <row r="45">
          <cell r="B45" t="str">
            <v xml:space="preserve">45 ΤΠΕ: Βασικό / οπισθοζευκτικό δίκτυο </v>
          </cell>
        </row>
        <row r="46">
          <cell r="B46" t="str">
            <v xml:space="preserve">46 ΤΠΕ: Ευρυζωνικό δίκτυο υψηλού ρυθμού (πρόσβαση/τοπικός βρόγχος· &gt;/= 30 Mbps) </v>
          </cell>
        </row>
        <row r="47">
          <cell r="B47" t="str">
            <v xml:space="preserve">47 ΤΠΕ: Ευρυζωνικό δίκτυο πολύ υψηλού ρυθμού (πρόσβαση/τοπικός βρόγχος· &gt;/= 100 Mbps) </v>
          </cell>
        </row>
        <row r="48">
          <cell r="B48" t="str">
            <v>48 ΤΠΕ: Άλλα είδη υποδομής ΤΠΕ/υπολογιστές μεγάλης κλίμακας/εξοπλισμός (συμπεριλαμβανομένης ηλεκτρονικής υποδομής, κέντρων δεδομένων και αισθητήρων· επίσης, και ενσωματωμένη σε άλλη υποδομή, όπως ερευνητικές εγκαταστάσεις, περιβαλλοντική και κοινωνική υπο</v>
          </cell>
        </row>
        <row r="49">
          <cell r="B49" t="str">
            <v xml:space="preserve">49 Εκπαιδευτική υποδομή για τριτοβάθμια εκπαίδευση </v>
          </cell>
        </row>
        <row r="50">
          <cell r="B50" t="str">
            <v xml:space="preserve">50 Εκπαιδευτική υποδομή για επαγγελματική εκπαίδευση και κατάρτιση και εκπαίδευση ενηλίκων </v>
          </cell>
        </row>
        <row r="51">
          <cell r="B51" t="str">
            <v xml:space="preserve">51 Εκπαιδευτική υποδομή για σχολική εκπαίδευση (δημοτικό και γενική δευτεροβάθμια) </v>
          </cell>
        </row>
        <row r="52">
          <cell r="B52" t="str">
            <v xml:space="preserve">52 Υποδομή για προσχολική εκπαίδευση και φροντίδα </v>
          </cell>
        </row>
        <row r="53">
          <cell r="B53" t="str">
            <v xml:space="preserve">53 Υποδομές στον τομέα της υγείας </v>
          </cell>
        </row>
        <row r="54">
          <cell r="B54" t="str">
            <v xml:space="preserve">54 Υποδομές στον τομέα της στέγασης </v>
          </cell>
        </row>
        <row r="55">
          <cell r="B55" t="str">
            <v xml:space="preserve">55 Άλλες κοινωνικές υποδομές που συμβάλλουν στην περιφερειακή και τοπική ανάπτυξη </v>
          </cell>
        </row>
        <row r="56">
          <cell r="B56" t="str">
            <v xml:space="preserve">56 Επένδυση σε υποδομές, ικανότητες και εξοπλισμό σε ΜΜΕ που συνδέονται άμεσα με δραστηριότητες έρευνας και καινοτομίας </v>
          </cell>
        </row>
        <row r="57">
          <cell r="B57" t="str">
            <v xml:space="preserve">57 Επένδυση σε υποδομές, ικανότητες και εξοπλισμό σε μεγάλες εταιρείες που συνδέονται άμεσα με δραστηριότητες έρευνας και καινοτομίας </v>
          </cell>
        </row>
        <row r="58">
          <cell r="B58" t="str">
            <v xml:space="preserve">58 Υποδομή έρευνας και καινοτομίας (δημόσιες) </v>
          </cell>
        </row>
        <row r="59">
          <cell r="B59" t="str">
            <v xml:space="preserve">59 Υποδομή έρευνας και καινοτομίας (ιδιωτικές, συμπεριλαμβανομένων των επιστημονικών πάρκων) </v>
          </cell>
        </row>
        <row r="60">
          <cell r="B60" t="str">
            <v xml:space="preserve">60 Δραστηριότητες έρευνας και καινοτομίας σε δημόσια ερευνητικά κέντρα και κέντρα ικανοτήτων, συμπεριλαμβανομένης της δικτύωσης </v>
          </cell>
        </row>
        <row r="61">
          <cell r="B61" t="str">
            <v xml:space="preserve">61 Δραστηριότητες έρευνας και καινοτομίας σε ιδιωτικά ερευνητικά κέντρα, συμπεριλαμβανομένης της δικτύωσης </v>
          </cell>
        </row>
        <row r="62">
          <cell r="B62" t="str">
            <v xml:space="preserve">62 Μεταφορά τεχνολογίας και συνεργασία πανεπιστημίων - επιχειρήσεων κατ’ εξοχή προς όφελος ΜΜΕ </v>
          </cell>
        </row>
        <row r="63">
          <cell r="B63" t="str">
            <v xml:space="preserve">63 Στήριξη συνεργατικών σχηματισμών (cluster) και επιχειρηματικών δικτύων κατ’ εξοχήν προς όφελος ΜΜΕ </v>
          </cell>
        </row>
        <row r="64">
          <cell r="B64" t="str">
            <v xml:space="preserve">64 Διεργασίες έρευνας και καινοτομίας σε ΜΜΕ (συμπεριλαμβανομένων συστημάτων κουπονιών, διεργασιών, σχεδιασμού, υπηρεσιών και κοινωνικής καινοτομίας) </v>
          </cell>
        </row>
        <row r="65">
          <cell r="B65" t="str">
            <v xml:space="preserve">65 Υποδομή, διεργασίες, μεταφορά τεχνολογίας και συνεργασία για έρευνα και καινοτομία σε επιχειρήσεις που επικεντρώνονται στην οικονομία χαμηλών εκπομπών άνθρακα και στην ανθεκτικότητα απέναντι στην κλιματική αλλαγή </v>
          </cell>
        </row>
        <row r="66">
          <cell r="B66" t="str">
            <v xml:space="preserve">66 Προηγμένες υπηρεσίες στήριξης για ΜΜΕ και ομίλους ΜΜΕ (συμπεριλαμβανομένων των υπηρεσιών διαχείρισης, μάρκετινγκ και σχεδιασμού) </v>
          </cell>
        </row>
        <row r="67">
          <cell r="B67" t="str">
            <v xml:space="preserve">67 Επιχειρησιακή ανάπτυξη ΜΜΕ, στήριξη στην επιχειρηματικότητα και φυτωρίων επιχειρήσεων [συμπεριλαμβανομένης της στήριξης σε τεχνοβλαστούς και παράγωγες εταιρείες (spin offs και spin outs)] </v>
          </cell>
        </row>
        <row r="68">
          <cell r="B68" t="str">
            <v xml:space="preserve">68 Ενεργειακή απόδοση και έργα επίδειξης στις ΜΜΕ και υποστηρικτικά μέτρα </v>
          </cell>
        </row>
        <row r="69">
          <cell r="B69" t="str">
            <v xml:space="preserve">69 Στήριξη φιλοπεριβαλλοντικών διεργασιών παραγωγής και αποδοτικότητα των πόρων στις ΜΜΕ </v>
          </cell>
        </row>
        <row r="70">
          <cell r="B70" t="str">
            <v xml:space="preserve">70 Προώθηση της ενεργειακής απόδοσης σε μεγάλες επιχειρήσεις </v>
          </cell>
        </row>
        <row r="71">
          <cell r="B71" t="str">
            <v xml:space="preserve">71 Ανάπτυξη και προώθηση επιχειρήσεων που εξειδικεύονται στην παροχή υπηρεσιών που συμβάλλουν στην οικονομία χαμηλών εκπομπών άνθρακα και στην προσαρμοστικότητα στην κλιματική αλλαγή (συμπεριλαμβανομένης της υποστήριξης σε τέτοιες υπηρεσίες) </v>
          </cell>
        </row>
        <row r="72">
          <cell r="B72" t="str">
            <v xml:space="preserve">72 Υποδομή επιχειρήσεων για ΜΜΕ (συμπεριλαμβανομένων των βιομηχανικών πάρκων και εγκαταστάσεων) </v>
          </cell>
        </row>
        <row r="73">
          <cell r="B73" t="str">
            <v xml:space="preserve">73 Υποστήριξη σε κοινωνικές επιχειρήσεις (ΜΜΕ) </v>
          </cell>
        </row>
        <row r="74">
          <cell r="B74" t="str">
            <v xml:space="preserve">74 Ανάπτυξη και προβολή των τουριστικών στοιχείων ενεργητικού στις ΜΜΕ </v>
          </cell>
        </row>
        <row r="75">
          <cell r="B75" t="str">
            <v xml:space="preserve">75 Ανάπτυξη και προβολή των εμπορικών τουριστικών υπηρεσιών στις ή για τις ΜΜΕ </v>
          </cell>
        </row>
        <row r="76">
          <cell r="B76" t="str">
            <v xml:space="preserve">76 Ανάπτυξη και προβολή των πολιτιστικών και δημιουργικών στοιχείων ενεργητικού στις ΜΜΕ </v>
          </cell>
        </row>
        <row r="77">
          <cell r="B77" t="str">
            <v xml:space="preserve">77 Ανάπτυξη και προβολή των πολιτιστικών και δημιουργικών υπηρεσιών στις ή για τις ΜΜΕ </v>
          </cell>
        </row>
        <row r="78">
          <cell r="B78" t="str">
            <v>78 Υπηρεσίες και εφαρμογές ηλεκτρονικής διακυβέρνησης (συμπεριλαμβανομένων των ηλεκτρονικών προμηθειών, μέτρων ΤΠΕ για τη στήριξη της μεταρρύθμισης της δημόσιας διοίκησης, την κυβερνοασφάλεια, μέτρων για την αξιοπιστία και το ιδιωτικό απόρρητο, την ηλεκτρ</v>
          </cell>
        </row>
        <row r="79">
          <cell r="B79" t="str">
            <v xml:space="preserve">79 Πρόσβαση σε πληροφορίες του δημόσιου τομέα (συμπεριλαμβανομένων ανοικτών δεδομένων ηλεκτρονικού πολιτισμού, ψηφιακών βιβλιοθηκών, ηλεκτρονικού περιεχομένου και ηλεκτρονικού τουρισμού) </v>
          </cell>
        </row>
        <row r="80">
          <cell r="B80" t="str">
            <v xml:space="preserve">80 Υπηρεσίες και εφαρμογές ηλεκτρονικής ένταξης, ηλεκτρονικής προσβασιμότητας, ηλεκτρονικής μάθησης και ηλεκτρονικής εκπαίδευσης, ψηφιακός γραμματισμός </v>
          </cell>
        </row>
        <row r="81">
          <cell r="B81" t="str">
            <v xml:space="preserve">81 Λύσεις ΤΠΕ για την πρόκληση της υγιούς γήρανσης και υπηρεσίες και εφαρμογές ηλεκτρονικής υγείας (συμπεριλαμβανομένης της ηλεκτρονικής φροντίδας και της διαβίωσης στον οικείο χώρο με βοήθεια) </v>
          </cell>
        </row>
        <row r="82">
          <cell r="B82" t="str">
            <v xml:space="preserve">82 Υπηρεσίες και εφαρμογές ΤΠΕ για τις ΜΜΕ (συμπεριλαμβανομένου του ηλεκτρονικού εμπορίου, της ηλεκτρονικής επιχειρηματικότητας και διεργασιών δικτύωσης επιχειρήσεων), ζωντανά εργαστήρια, επιχειρηματίες στο διαδίκτυο και υπό σύσταση ΤΠΕ επιχειρήσεις) </v>
          </cell>
        </row>
        <row r="83">
          <cell r="B83" t="str">
            <v xml:space="preserve">83 Μέτρα για την ποιότητα του αέρα </v>
          </cell>
        </row>
        <row r="84">
          <cell r="B84" t="str">
            <v xml:space="preserve">84 Ολοκληρωμένη πρόληψη και έλεγχος της ρύπανσης (IPPC) </v>
          </cell>
        </row>
        <row r="85">
          <cell r="B85" t="str">
            <v xml:space="preserve">85 Προστασία και ενίσχυση της βιοποικιλότητας, προτασία της φύσης και πράσινη υποδομή </v>
          </cell>
        </row>
        <row r="86">
          <cell r="B86" t="str">
            <v xml:space="preserve">86 Προστασία, αναστήλωση και βιώσιμη χρήση των περιοχών Natura 2000 </v>
          </cell>
        </row>
        <row r="87">
          <cell r="B87" t="str">
            <v>87 Προσαρμογή σε μέτρα για την κλιματική αλλαγή και πρόληψη και διαχείριση κινδύνων σχετικών με το κλίμα, π.χ. διάβρωση, πυρκαγιές, πλημμύρες, καταιγίδες και ξηρασία, συμπεριλαμβανομένης της αύξησης της ευαισθητοποίησης, της πολιτικής προστασίας και συστη</v>
          </cell>
        </row>
        <row r="88">
          <cell r="B88" t="str">
            <v>88 Πρόληψη και διαχείριση κινδύνων για φυσικούς κινδύνους μη σχετιζόμενους με το κλίμα (π.χ. σεισμοί) και κινδύνων που συνδέονται με ανθρώπινες δραστηριότητες (π.χ. τεχνολογικά ατυχήματα), συμπεριλαμβανομένης της αύξησης της ευαισθητοποίησης, της πολιτική</v>
          </cell>
        </row>
        <row r="89">
          <cell r="B89" t="str">
            <v xml:space="preserve">89 Αποκατάσταση βιομηχανικών χώρων και μολυσμένης γης </v>
          </cell>
        </row>
        <row r="90">
          <cell r="B90" t="str">
            <v xml:space="preserve">90 Ποδηλατόδρομοι και μονοπάτια </v>
          </cell>
        </row>
        <row r="91">
          <cell r="B91" t="str">
            <v xml:space="preserve">91 Ανάπτυξη και προώθηση του τουριστικού δυναμικού φυσικών περιοχών </v>
          </cell>
        </row>
        <row r="92">
          <cell r="B92" t="str">
            <v xml:space="preserve">92 Προστασία, ανάπτυξη και προβολή δημόσιων τουριστικών κεφαλαίων </v>
          </cell>
        </row>
        <row r="93">
          <cell r="B93" t="str">
            <v xml:space="preserve">93 Ανάπτυξη και προβολή δημόσιων τουριστικών υπηρεσιών </v>
          </cell>
        </row>
        <row r="94">
          <cell r="B94" t="str">
            <v xml:space="preserve">94 Προστασία, ανάπτυξη και προβολή στοιχείων δημόσιας πολιτιστικής κληρονομιάς </v>
          </cell>
        </row>
        <row r="95">
          <cell r="B95" t="str">
            <v xml:space="preserve">95 Ανάπτυξη και προβολή δημόσιων υπηρεσιών πολιτιστικής κληρονομιάς </v>
          </cell>
        </row>
        <row r="96">
          <cell r="B96" t="str">
            <v xml:space="preserve">96 Θεσμική ικανότητα της δημόσιας διοίκησης και των δημόσιων υπηρεσιών ως προς την εφαρμογή του ΕΤΠΑ ή ενεργειών που στηρίζουν πρωτοβουλίες του ΕΚΤ για ανάπτυξη θεσμικής ικανότητας </v>
          </cell>
        </row>
        <row r="97">
          <cell r="B97" t="str">
            <v xml:space="preserve">97 Πρωτοβουλίες τοπικής ανάπτυξης με πρωτοβουλία κοινοτήτων σε αστικές και αγροτικές περιοχές </v>
          </cell>
        </row>
        <row r="98">
          <cell r="B98" t="str">
            <v xml:space="preserve">98 Εξόχως απόκεντρες περιοχές: αντιστάθμιση τυχόν πρόσθετου κόστους λόγω ελλιπούς προσβασιμότητας και εδαφικού κατακερματισμού </v>
          </cell>
        </row>
        <row r="99">
          <cell r="B99" t="str">
            <v xml:space="preserve">99 Εξόχως απόκεντρες περιοχές: ειδικές δράσεις για την αντιστάθμιση του πρόσθετου κόστους που οφείλεται σε παράγοντες σχετιζόμενους με το μέγεθος της αγοράς </v>
          </cell>
        </row>
        <row r="100">
          <cell r="B100" t="str">
            <v xml:space="preserve">100 Εξόχως απόκεντρες περιοχές: στήριξη για την αντιστάθμιση του πρόσθετου κόστους λόγω δυσκολιών που οφείλονται στις κλιματικές συνθήκες και το ανάγλυφο του εδάφους </v>
          </cell>
        </row>
        <row r="101">
          <cell r="B101" t="str">
            <v xml:space="preserve">101 Διασταυρούμενη χρηματοδότηση στο πλαίσιο του ΕΤΠΑ (ενίσχυση ενεργειών τύπου ΕΚΤ που είναι αναγκαίες για την ικανοποιητική εφαρμογή του επιχειρησιακού μέρους του ΕΤΠΑ και συνδέονται άμεσα με αυτό) </v>
          </cell>
        </row>
        <row r="102">
          <cell r="B102" t="str">
            <v>102 Πρόσβαση στην απασχόληση για τους ανέργους και αέργους, συμπεριλαμβανομένων των μακροχρόνια άνεργων και των ατόμων που έχουν απομακρυνθεί από την αγορά εργασίας, μεταξύ άλλων μέσω πρωτοβουλιών για την απασχόληση και στήριξης της κινητικότητας του εργα</v>
          </cell>
        </row>
        <row r="103">
          <cell r="B103" t="str">
            <v>103 Διατηρήσιμη ένταξη στην αγορά εργασίας των νέων, ιδίως εκείνων που δεν εργάζονται, δεν σπουδάζουν ούτε καταρτίζονται, συμπεριλαμβανομένων των νέων που αντιμετωπίζουν τον κίνδυνο του κοινωνικού αποκλεισμού και των νέων από περιθωριοποιημένες κοινότητες</v>
          </cell>
        </row>
        <row r="104">
          <cell r="B104" t="str">
            <v xml:space="preserve">104 Αυτοαπασχόληση, επιχειρηματικότητα και δημιουργία επιχειρήσεων, συμπεριλαμβανομένων των καινοτομικών πολύ μικρών, μικρών και μεσαίων επιχειρήσεων </v>
          </cell>
        </row>
        <row r="105">
          <cell r="B105" t="str">
            <v xml:space="preserve">105 Ισότητα μεταξύ ανδρών και γυναικών σε όλους τους τομείς, συμπεριλαμβανομένης της πρόσβασης στην απασχόληση, της επαγγελματικής σταδιοδρομίας, του συνδυασμού επαγγελματικού και οικογενειακού βίου και της προώθησης της ίσης αμοιβής για όμοια εργασία </v>
          </cell>
        </row>
        <row r="106">
          <cell r="B106" t="str">
            <v xml:space="preserve">106 Προσαρμογή των εργαζομένων, των επιχειρήσεων και των επιχειρηματιών στην αλλαγή </v>
          </cell>
        </row>
        <row r="107">
          <cell r="B107" t="str">
            <v xml:space="preserve">107 Ενεργός και υγιής γήρανση </v>
          </cell>
        </row>
        <row r="108">
          <cell r="B108" t="str">
            <v>108 Εκσυγχρονισμός των θεσμικών φορέων της αγοράς εργασίας, όπως των ιδιωτικών και δημόσιων υπηρεσιών απασχόλησης, με καλύτερη αντιστοίχιση προς τις ανάγκες της αγοράς εργασίας, συμπεριλαμβανομένων των δράσεων ενίσχυσης μέσω προγραμμάτων κινητικότητας και</v>
          </cell>
        </row>
        <row r="109">
          <cell r="B109" t="str">
            <v xml:space="preserve">109 Ενεργητική ένταξη, μεταξύ άλλων και με σκοπό την προώθηση των ίσων ευκαιριών και της δραστήριας συμμετοχής και τη βελτίωση της απασχολησιμότητας </v>
          </cell>
        </row>
        <row r="110">
          <cell r="B110" t="str">
            <v xml:space="preserve">110 Κοινωνικοοικονομική ενσωμάτωση των περιθωριοποιημένων κοινοτήτων, όπως οι Ρομά </v>
          </cell>
        </row>
        <row r="111">
          <cell r="B111" t="str">
            <v xml:space="preserve">111 Καταπολέμηση κάθε μορφής διακρίσεων και προώθηση των ίσων ευκαιριών </v>
          </cell>
        </row>
        <row r="112">
          <cell r="B112" t="str">
            <v xml:space="preserve">112 Ενίσχυση της πρόσβασης σε οικονομικά προσιτές, βιώσιμες και υψηλής ποιότητας υπηρεσίες, συμπεριλαμβανομένης της υγειονομικής περίθαλψης και των κοινωνικών υπηρεσιών κοινής ωφέλειας </v>
          </cell>
        </row>
        <row r="113">
          <cell r="B113" t="str">
            <v xml:space="preserve">113 Προώθηση της κοινωνικής επιχειρηματικότητας και της επαγγελματικής ενσωμάτωσης σε κοινωνικές επιχειρήσεις και την κοινωνική και αλληλέγγυο οικονομία ώστε να διευκολυνθεί η πρόσβαση στην απασχόληση </v>
          </cell>
        </row>
        <row r="114">
          <cell r="B114" t="str">
            <v xml:space="preserve">114 Στρατηγικές τοπικής ανάπτυξης με πρωτοβουλία κοινοτήτων </v>
          </cell>
        </row>
        <row r="115">
          <cell r="B115" t="str">
            <v>115 Μείωση και πρόληψη της πρόωρης εγκατάλειψης του σχολείου και προώθηση της ισότιμης πρόσβασης σε καλής ποιότητας προσχολική, πρωτοβάθμια και δευτεροβάθμια εκπαίδευση, συμπεριλαμβανομένων (τυπικών, άτυπων και μη τυπικών) δυνατοτήτων μάθησης για την επαν</v>
          </cell>
        </row>
        <row r="116">
          <cell r="B116" t="str">
            <v xml:space="preserve">116 Βελτίωση της ποιότητας, της αποτελεσματικότητας και της πρόσβασης στην τριτοβάθμια και ισοδύναμη με αυτήν εκπαίδευση, με σκοπό τη βελτίωση των επιπέδων φοίτησης και επιτυχίας, ιδιαίτερα για τα μειονεκτούντα άτομα </v>
          </cell>
        </row>
        <row r="117">
          <cell r="B117" t="str">
            <v xml:space="preserve">117 Βελτίωση της ισότιμης πρόσβασης στη διά βίου μάθηση για όλες τις ηλικιακές ομάδες σε τυπική, άτυπη και μη τυπική μορφή, αναβάθμιση των γνώσεων, δεξιοτήτων και ικανοτήτων του εργατικού δυναμικού και προώθηση ευέλικτων δυνατοτήτων μάθησης, μεταξύ άλλων </v>
          </cell>
        </row>
        <row r="118">
          <cell r="B118" t="str">
            <v>118 Βελτίωση της συνάφειας των συστημάτων εκπαίδευσης και κατάρτισης με την αγορά εργασίας, διευκόλυνση της μετάβασης από την εκπαίδευση στην εργασία, και ενίσχυση της επαγγελματικής εκπαίδευσης και συστημάτων κατάρτισης και της ποιότητάς τους, μεταξύ άλλ</v>
          </cell>
        </row>
        <row r="119">
          <cell r="B119" t="str">
            <v xml:space="preserve">119 Επένδυση στη θεσμική ικανότητα και στην αποτελεσματικότητα των δημόσιων διοικήσεων και υπηρεσιών σε εθνικό, περιφερειακό και τοπικό επίπεδο ενόψει των μεταρρυθμίσεων, καλύτερη κανονιστική ρύθμιση και χρηστή διακυβέρνηση </v>
          </cell>
        </row>
        <row r="120">
          <cell r="B120" t="str">
            <v>120 Ανάπτυξη ικανοτήτων για όλους τους φορείς που παρέχουν εκπαίδευση, διά βίου μάθηση, κατάρτιση και απασχόληση καθώς και κοινωνικές πολιτικές, μεταξύ άλλων μέσω τομεακών και εδαφικών συμφώνων για κινητοποίηση υπέρ των μεταρρυθμίσεων σε εθνικό, περιφερει</v>
          </cell>
        </row>
        <row r="121">
          <cell r="B121" t="str">
            <v xml:space="preserve">121 Προετοιμασία, εφαρμογή, παρακολούθηση, επιθεώρηση </v>
          </cell>
        </row>
        <row r="122">
          <cell r="B122" t="str">
            <v xml:space="preserve">122 Αξιολόγηση και μελέτες </v>
          </cell>
        </row>
        <row r="123">
          <cell r="B123" t="str">
            <v xml:space="preserve">123 Πληροφόρηση και επικοινωνία </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_προ_αναθ"/>
      <sheetName val="pivot_F100"/>
      <sheetName val="pivot_μετά_αναθ_14Β"/>
      <sheetName val="pivot_F100_με_14Β"/>
      <sheetName val="data"/>
      <sheetName val="Φύλλο2"/>
      <sheetName val="Συγκεντρωτικά"/>
      <sheetName val="Σύγκριση_Ιαν_Φεβρ_2018"/>
      <sheetName val="data_ΥΠΟΔ"/>
      <sheetName val="data_ΠΕΡ"/>
      <sheetName val="data_ΕΚΧ"/>
      <sheetName val="data_Τ_Β_"/>
      <sheetName val="Φύλλο1"/>
      <sheetName val="Φύλλο3"/>
      <sheetName val="pivot_προ αναθ"/>
      <sheetName val="pivot_μετά αναθ_14Β"/>
      <sheetName val="pivot_F100_με 14Β"/>
      <sheetName val="Σύγκριση Ιαν_Φεβρ 2018"/>
      <sheetName val="data_Τ.Β."/>
      <sheetName val="pivot_προ_αναθ2"/>
      <sheetName val="pivot_μετά_αναθ_14Β2"/>
      <sheetName val="pivot_F100_με_14Β2"/>
      <sheetName val="Σύγκριση_Ιαν_Φεβρ_20182"/>
      <sheetName val="data_Τ_Β_2"/>
      <sheetName val="pivot_προ_αναθ1"/>
      <sheetName val="pivot_μετά_αναθ_14Β1"/>
      <sheetName val="pivot_F100_με_14Β1"/>
      <sheetName val="Σύγκριση_Ιαν_Φεβρ_20181"/>
      <sheetName val="data_Τ_Β_1"/>
    </sheetNames>
    <sheetDataSet>
      <sheetData sheetId="0"/>
      <sheetData sheetId="1">
        <row r="3">
          <cell r="A3" t="str">
            <v>Ετικέτες γραμμής</v>
          </cell>
        </row>
      </sheetData>
      <sheetData sheetId="2"/>
      <sheetData sheetId="3"/>
      <sheetData sheetId="4"/>
      <sheetData sheetId="5">
        <row r="2">
          <cell r="F2" t="str">
            <v>ΥΠ_ΕΣΩΤΕΡΙΚΩΝ</v>
          </cell>
        </row>
        <row r="3">
          <cell r="F3" t="str">
            <v>ΥΠ_ΟΙΚΟΝΟΜΙΑΣ_ΚΑΙ_ΑΝΑΠΤΥΞΗΣ</v>
          </cell>
        </row>
        <row r="4">
          <cell r="F4" t="str">
            <v>ΥΠ_ΨΗΦΙΑΚΗΣ_ΠΟΛΙΤΙΚΗΣ__ΤΗΛΕΠΙΚΟΙΝΩΝΙΩΝ_ΚΑΙ_ΕΝΗΜΕΡΩΣΗΣ</v>
          </cell>
        </row>
        <row r="5">
          <cell r="F5" t="str">
            <v>ΥΠ_ΕΘΝΙΚΗΣ_ΑΜΥΝΑΣ</v>
          </cell>
        </row>
        <row r="6">
          <cell r="F6" t="str">
            <v>ΥΠ_ΠΑΙΔΕΙΑΣ__ΕΡΕΥΝΑΣ_ΚΑΙ_ΘΡΗΣΚΕΥΜΑΤΩΝ</v>
          </cell>
        </row>
        <row r="7">
          <cell r="F7" t="str">
            <v>ΥΠ_ΕΡΓΑΣΙΑΣ__ΚΟΙΝΩΝΙΚΗΣ_ΑΣΦΑΛΙΣΗΣ_ΚΑΙ_ΚΟΙΝΩΝΙΚΗΣ_ΑΛΛΗΛΕΓΓΥΗΣ</v>
          </cell>
        </row>
        <row r="8">
          <cell r="F8" t="str">
            <v>ΥΠ_ΔΙΚΑΙΟΣΥΝΗΣ__ΔΙΑΦΑΝΕΙΑΣ_ΚΑΙ_ΑΝΘΡΩΠΙΝΩΝ_ΔΙΚΑΙΩΜΑΤΩΝ</v>
          </cell>
        </row>
        <row r="9">
          <cell r="F9" t="str">
            <v>ΥΠ_ΟΙΚΟΝΟΜΙΚΩΝ</v>
          </cell>
        </row>
        <row r="10">
          <cell r="F10" t="str">
            <v>ΥΠ_ΥΓΕΙΑΣ</v>
          </cell>
        </row>
        <row r="11">
          <cell r="F11" t="str">
            <v>ΥΠ_ΔΙΟΙΚΗΤΙΚΗΣ_ΑΝΑΣΥΓΚΡΟΤΗΣΗΣ</v>
          </cell>
        </row>
        <row r="12">
          <cell r="F12" t="str">
            <v>ΥΠ_ΠΟΛΙΤΙΣΜΟΥ_ΚΑΙ_ΑΘΛΗΤΙΣΜΟΥ</v>
          </cell>
        </row>
        <row r="13">
          <cell r="F13" t="str">
            <v>ΥΠ_ΠΕΡΙΒΑΛΛΟΝΤΟΣ_ΚΑΙ_ΕΝΕΡΓΕΙΑΣ</v>
          </cell>
        </row>
        <row r="14">
          <cell r="F14" t="str">
            <v>ΥΠ_ΥΠΟΔΟΜΩΝ_ΚΑΙ_ΜΕΤΑΦΟΡΩΝ</v>
          </cell>
        </row>
        <row r="15">
          <cell r="F15" t="str">
            <v>ΥΠ_ΜΕΤΑΝΑΣΤΕΥΤΙΚΗΣ_ΠΟΛΙΤΙΚΗΣ</v>
          </cell>
        </row>
        <row r="16">
          <cell r="F16" t="str">
            <v>ΥΠ_ΝΑΥΤΙΛΙΑΣ_ΚΑΙ_ΝΗΣΙΩΤΙΚΗΣ_ΠΟΛΙΤΙΚΗΣ</v>
          </cell>
        </row>
        <row r="17">
          <cell r="F17" t="str">
            <v>ΥΠ_ΑΓΡΟΤΙΚΗΣ_ΑΝΑΠΤΥΞΗΣ_ΚΑΙ_ΤΡΟΦΙΜΩΝ</v>
          </cell>
        </row>
        <row r="18">
          <cell r="F18" t="str">
            <v>ΥΠ_ΤΟΥΡΙΣΜΟΥ</v>
          </cell>
        </row>
        <row r="19">
          <cell r="F19" t="str">
            <v>ΥΠ_ΕΞΩΤΕΡΙΚΩΝ</v>
          </cell>
        </row>
        <row r="20">
          <cell r="F20" t="str">
            <v>ΠΕΡΙΦΕΡΕΙΑ_κλπ</v>
          </cell>
        </row>
        <row r="21">
          <cell r="F21" t="str">
            <v>ΟΤΑ_ΔΗΜΟΙ</v>
          </cell>
        </row>
        <row r="22">
          <cell r="F22" t="str">
            <v>ΆΛΛΟ</v>
          </cell>
        </row>
        <row r="23">
          <cell r="F23" t="str">
            <v>___________</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6E373-5A05-479A-80D8-2CA5BFF68AE9}">
  <dimension ref="A1:AA115"/>
  <sheetViews>
    <sheetView tabSelected="1" view="pageBreakPreview" topLeftCell="A39" zoomScale="70" zoomScaleNormal="100" zoomScaleSheetLayoutView="70" workbookViewId="0">
      <selection activeCell="F119" sqref="F119"/>
    </sheetView>
  </sheetViews>
  <sheetFormatPr defaultRowHeight="12.75" x14ac:dyDescent="0.25"/>
  <cols>
    <col min="1" max="1" width="19.7109375" style="15" bestFit="1" customWidth="1"/>
    <col min="2" max="2" width="27.85546875" style="15" customWidth="1"/>
    <col min="3" max="3" width="39.85546875" style="15" customWidth="1"/>
    <col min="4" max="4" width="46.5703125" style="15" customWidth="1"/>
    <col min="5" max="5" width="45.5703125" style="15" customWidth="1"/>
    <col min="6" max="6" width="7.140625" style="15" bestFit="1" customWidth="1"/>
    <col min="7" max="7" width="42.5703125" style="15" customWidth="1"/>
    <col min="8" max="8" width="19.85546875" style="15" customWidth="1"/>
    <col min="9" max="9" width="17.5703125" style="15" bestFit="1" customWidth="1"/>
    <col min="10" max="10" width="19.85546875" style="15" customWidth="1"/>
    <col min="11" max="11" width="17.5703125" style="15" bestFit="1" customWidth="1"/>
    <col min="12" max="12" width="18.7109375" style="15" customWidth="1"/>
    <col min="13" max="13" width="17.5703125" style="15" bestFit="1" customWidth="1"/>
    <col min="14" max="14" width="31.140625" style="15" customWidth="1"/>
    <col min="15" max="15" width="13.42578125" style="15" customWidth="1"/>
    <col min="16" max="16" width="26.7109375" style="15" customWidth="1"/>
    <col min="17" max="17" width="11" style="15" customWidth="1"/>
    <col min="18" max="18" width="26.85546875" style="15" customWidth="1"/>
    <col min="19" max="19" width="11.42578125" style="15" customWidth="1"/>
    <col min="20" max="20" width="26.85546875" style="15" customWidth="1"/>
    <col min="21" max="21" width="14.140625" style="15" customWidth="1"/>
    <col min="22" max="22" width="32.42578125" style="15" customWidth="1"/>
    <col min="23" max="23" width="13.5703125" style="15" customWidth="1"/>
    <col min="24" max="24" width="22.85546875" style="15" customWidth="1"/>
    <col min="25" max="25" width="13.5703125" style="15" customWidth="1"/>
    <col min="26" max="26" width="22.28515625" style="15" customWidth="1"/>
    <col min="27" max="27" width="15.42578125" style="15" customWidth="1"/>
    <col min="28" max="16384" width="9.140625" style="15"/>
  </cols>
  <sheetData>
    <row r="1" spans="1:27" ht="39.75" customHeight="1" thickTop="1" x14ac:dyDescent="0.25">
      <c r="A1" s="1" t="s">
        <v>0</v>
      </c>
      <c r="B1" s="2" t="s">
        <v>1</v>
      </c>
      <c r="C1" s="2" t="s">
        <v>2</v>
      </c>
      <c r="D1" s="2" t="s">
        <v>3</v>
      </c>
      <c r="E1" s="2" t="s">
        <v>4</v>
      </c>
      <c r="F1" s="2" t="s">
        <v>5</v>
      </c>
      <c r="G1" s="2" t="s">
        <v>6</v>
      </c>
      <c r="H1" s="3" t="s">
        <v>7</v>
      </c>
      <c r="I1" s="4" t="s">
        <v>8</v>
      </c>
      <c r="J1" s="5" t="s">
        <v>9</v>
      </c>
      <c r="K1" s="6" t="s">
        <v>10</v>
      </c>
      <c r="L1" s="7" t="s">
        <v>11</v>
      </c>
      <c r="M1" s="8" t="s">
        <v>12</v>
      </c>
      <c r="N1" s="9" t="s">
        <v>13</v>
      </c>
      <c r="O1" s="10"/>
      <c r="P1" s="10"/>
      <c r="Q1" s="10"/>
      <c r="R1" s="10"/>
      <c r="S1" s="10"/>
      <c r="T1" s="10"/>
      <c r="U1" s="11"/>
      <c r="V1" s="12" t="s">
        <v>14</v>
      </c>
      <c r="W1" s="13"/>
      <c r="X1" s="13"/>
      <c r="Y1" s="13"/>
      <c r="Z1" s="13"/>
      <c r="AA1" s="14"/>
    </row>
    <row r="2" spans="1:27" ht="26.25" thickBot="1" x14ac:dyDescent="0.3">
      <c r="A2" s="16"/>
      <c r="B2" s="17"/>
      <c r="C2" s="17"/>
      <c r="D2" s="17"/>
      <c r="E2" s="17"/>
      <c r="F2" s="17"/>
      <c r="G2" s="17"/>
      <c r="H2" s="18"/>
      <c r="I2" s="19"/>
      <c r="J2" s="20"/>
      <c r="K2" s="21"/>
      <c r="L2" s="22"/>
      <c r="M2" s="23"/>
      <c r="N2" s="24" t="s">
        <v>15</v>
      </c>
      <c r="O2" s="25" t="s">
        <v>16</v>
      </c>
      <c r="P2" s="26" t="s">
        <v>15</v>
      </c>
      <c r="Q2" s="25" t="s">
        <v>16</v>
      </c>
      <c r="R2" s="26" t="s">
        <v>15</v>
      </c>
      <c r="S2" s="27" t="s">
        <v>16</v>
      </c>
      <c r="T2" s="26" t="s">
        <v>15</v>
      </c>
      <c r="U2" s="28" t="s">
        <v>16</v>
      </c>
      <c r="V2" s="29" t="s">
        <v>17</v>
      </c>
      <c r="W2" s="30" t="s">
        <v>16</v>
      </c>
      <c r="X2" s="31" t="s">
        <v>17</v>
      </c>
      <c r="Y2" s="32" t="s">
        <v>16</v>
      </c>
      <c r="Z2" s="31" t="s">
        <v>17</v>
      </c>
      <c r="AA2" s="33" t="s">
        <v>16</v>
      </c>
    </row>
    <row r="3" spans="1:27" ht="74.25" customHeight="1" x14ac:dyDescent="0.25">
      <c r="A3" s="34" t="s">
        <v>18</v>
      </c>
      <c r="B3" s="35" t="s">
        <v>19</v>
      </c>
      <c r="C3" s="35" t="s">
        <v>20</v>
      </c>
      <c r="D3" s="35" t="s">
        <v>21</v>
      </c>
      <c r="E3" s="36" t="s">
        <v>22</v>
      </c>
      <c r="F3" s="37" t="s">
        <v>23</v>
      </c>
      <c r="G3" s="37" t="s">
        <v>24</v>
      </c>
      <c r="H3" s="38">
        <f>'[1]ΣΠ-ΕΣ-ΠΠ (19.05.21)'!G11</f>
        <v>6800000</v>
      </c>
      <c r="I3" s="39">
        <f>'[1]ΣΠ-ΕΣ-ΠΠ (19.05.21)'!I11</f>
        <v>8000000</v>
      </c>
      <c r="J3" s="40">
        <f t="shared" ref="J3:J16" si="0">K3*0.85</f>
        <v>0</v>
      </c>
      <c r="K3" s="39">
        <v>0</v>
      </c>
      <c r="L3" s="41">
        <f t="shared" ref="L3:M5" si="1">H3-J3</f>
        <v>6800000</v>
      </c>
      <c r="M3" s="42">
        <f t="shared" si="1"/>
        <v>8000000</v>
      </c>
      <c r="N3" s="43" t="s">
        <v>25</v>
      </c>
      <c r="O3" s="44" t="s">
        <v>26</v>
      </c>
      <c r="P3" s="38" t="s">
        <v>27</v>
      </c>
      <c r="Q3" s="44" t="s">
        <v>26</v>
      </c>
      <c r="R3" s="38" t="s">
        <v>28</v>
      </c>
      <c r="S3" s="45" t="s">
        <v>26</v>
      </c>
      <c r="T3" s="38"/>
      <c r="U3" s="45"/>
      <c r="V3" s="40" t="s">
        <v>29</v>
      </c>
      <c r="W3" s="44" t="s">
        <v>30</v>
      </c>
      <c r="X3" s="46" t="s">
        <v>31</v>
      </c>
      <c r="Y3" s="46" t="s">
        <v>26</v>
      </c>
      <c r="Z3" s="38"/>
      <c r="AA3" s="47"/>
    </row>
    <row r="4" spans="1:27" ht="47.25" customHeight="1" x14ac:dyDescent="0.25">
      <c r="A4" s="34"/>
      <c r="B4" s="35"/>
      <c r="C4" s="48"/>
      <c r="D4" s="48"/>
      <c r="E4" s="49" t="s">
        <v>32</v>
      </c>
      <c r="F4" s="50" t="s">
        <v>23</v>
      </c>
      <c r="G4" s="50"/>
      <c r="H4" s="51"/>
      <c r="I4" s="52"/>
      <c r="J4" s="53">
        <f t="shared" si="0"/>
        <v>0</v>
      </c>
      <c r="K4" s="54">
        <v>0</v>
      </c>
      <c r="L4" s="55">
        <f t="shared" si="1"/>
        <v>0</v>
      </c>
      <c r="M4" s="56">
        <f t="shared" si="1"/>
        <v>0</v>
      </c>
      <c r="N4" s="57"/>
      <c r="O4" s="58"/>
      <c r="P4" s="51"/>
      <c r="Q4" s="58"/>
      <c r="R4" s="51"/>
      <c r="S4" s="59"/>
      <c r="T4" s="51"/>
      <c r="U4" s="59"/>
      <c r="V4" s="60"/>
      <c r="W4" s="58"/>
      <c r="X4" s="61"/>
      <c r="Y4" s="58"/>
      <c r="Z4" s="51"/>
      <c r="AA4" s="62"/>
    </row>
    <row r="5" spans="1:27" ht="98.25" customHeight="1" x14ac:dyDescent="0.25">
      <c r="A5" s="34"/>
      <c r="B5" s="35"/>
      <c r="C5" s="63" t="s">
        <v>33</v>
      </c>
      <c r="D5" s="63" t="s">
        <v>34</v>
      </c>
      <c r="E5" s="64" t="s">
        <v>35</v>
      </c>
      <c r="F5" s="63" t="s">
        <v>23</v>
      </c>
      <c r="G5" s="63" t="s">
        <v>36</v>
      </c>
      <c r="H5" s="65">
        <f>'[1]ΣΠ-ΕΣ-ΠΠ (19.05.21)'!G19</f>
        <v>4250000</v>
      </c>
      <c r="I5" s="66">
        <f>'[1]ΣΠ-ΕΣ-ΠΠ (19.05.21)'!I19</f>
        <v>5000000</v>
      </c>
      <c r="J5" s="67">
        <f t="shared" si="0"/>
        <v>0</v>
      </c>
      <c r="K5" s="66">
        <v>0</v>
      </c>
      <c r="L5" s="68">
        <f t="shared" si="1"/>
        <v>4250000</v>
      </c>
      <c r="M5" s="69">
        <f t="shared" si="1"/>
        <v>5000000</v>
      </c>
      <c r="N5" s="70" t="s">
        <v>37</v>
      </c>
      <c r="O5" s="71" t="s">
        <v>38</v>
      </c>
      <c r="P5" s="72"/>
      <c r="Q5" s="71"/>
      <c r="R5" s="72"/>
      <c r="S5" s="73"/>
      <c r="T5" s="72"/>
      <c r="U5" s="73"/>
      <c r="V5" s="74" t="s">
        <v>39</v>
      </c>
      <c r="W5" s="71" t="s">
        <v>40</v>
      </c>
      <c r="X5" s="75"/>
      <c r="Y5" s="71"/>
      <c r="Z5" s="72"/>
      <c r="AA5" s="76"/>
    </row>
    <row r="6" spans="1:27" ht="63.75" customHeight="1" x14ac:dyDescent="0.25">
      <c r="A6" s="34"/>
      <c r="B6" s="35"/>
      <c r="C6" s="77" t="s">
        <v>41</v>
      </c>
      <c r="D6" s="77" t="s">
        <v>42</v>
      </c>
      <c r="E6" s="78" t="s">
        <v>43</v>
      </c>
      <c r="F6" s="79" t="s">
        <v>23</v>
      </c>
      <c r="G6" s="79" t="s">
        <v>44</v>
      </c>
      <c r="H6" s="80">
        <f>'[1]ΣΠ-ΕΣ-ΠΠ (19.05.21)'!G24</f>
        <v>39844509</v>
      </c>
      <c r="I6" s="81">
        <f>'[1]ΣΠ-ΕΣ-ΠΠ (19.05.21)'!I24</f>
        <v>46875893</v>
      </c>
      <c r="J6" s="82">
        <f t="shared" si="0"/>
        <v>8500000</v>
      </c>
      <c r="K6" s="83">
        <v>10000000</v>
      </c>
      <c r="L6" s="84">
        <f>H6-J6-J7-J8</f>
        <v>31344509</v>
      </c>
      <c r="M6" s="85">
        <f>I6-K6-K7-K8</f>
        <v>36875893</v>
      </c>
      <c r="N6" s="86" t="s">
        <v>25</v>
      </c>
      <c r="O6" s="87" t="s">
        <v>45</v>
      </c>
      <c r="P6" s="88" t="s">
        <v>27</v>
      </c>
      <c r="Q6" s="87" t="s">
        <v>45</v>
      </c>
      <c r="R6" s="88"/>
      <c r="S6" s="89"/>
      <c r="T6" s="88"/>
      <c r="U6" s="89"/>
      <c r="V6" s="86" t="s">
        <v>46</v>
      </c>
      <c r="W6" s="87" t="s">
        <v>47</v>
      </c>
      <c r="X6" s="90" t="s">
        <v>48</v>
      </c>
      <c r="Y6" s="87" t="s">
        <v>49</v>
      </c>
      <c r="Z6" s="88"/>
      <c r="AA6" s="91"/>
    </row>
    <row r="7" spans="1:27" ht="63.75" customHeight="1" x14ac:dyDescent="0.25">
      <c r="A7" s="34"/>
      <c r="B7" s="35"/>
      <c r="C7" s="92"/>
      <c r="D7" s="92"/>
      <c r="E7" s="93" t="s">
        <v>50</v>
      </c>
      <c r="F7" s="94" t="s">
        <v>23</v>
      </c>
      <c r="G7" s="94" t="s">
        <v>44</v>
      </c>
      <c r="H7" s="95"/>
      <c r="I7" s="96"/>
      <c r="J7" s="97">
        <f t="shared" si="0"/>
        <v>0</v>
      </c>
      <c r="K7" s="98">
        <v>0</v>
      </c>
      <c r="L7" s="99"/>
      <c r="M7" s="100"/>
      <c r="N7" s="101" t="s">
        <v>25</v>
      </c>
      <c r="O7" s="102" t="s">
        <v>45</v>
      </c>
      <c r="P7" s="103" t="s">
        <v>27</v>
      </c>
      <c r="Q7" s="102" t="s">
        <v>45</v>
      </c>
      <c r="R7" s="103" t="s">
        <v>51</v>
      </c>
      <c r="S7" s="104" t="s">
        <v>45</v>
      </c>
      <c r="T7" s="105"/>
      <c r="U7" s="106"/>
      <c r="V7" s="107" t="s">
        <v>46</v>
      </c>
      <c r="W7" s="108" t="s">
        <v>47</v>
      </c>
      <c r="X7" s="109" t="s">
        <v>48</v>
      </c>
      <c r="Y7" s="108" t="s">
        <v>49</v>
      </c>
      <c r="Z7" s="105"/>
      <c r="AA7" s="110"/>
    </row>
    <row r="8" spans="1:27" ht="84" customHeight="1" x14ac:dyDescent="0.25">
      <c r="A8" s="34"/>
      <c r="B8" s="35"/>
      <c r="C8" s="92"/>
      <c r="D8" s="92"/>
      <c r="E8" s="93" t="s">
        <v>52</v>
      </c>
      <c r="F8" s="94" t="s">
        <v>23</v>
      </c>
      <c r="G8" s="94" t="s">
        <v>44</v>
      </c>
      <c r="H8" s="95"/>
      <c r="I8" s="96"/>
      <c r="J8" s="97">
        <f t="shared" si="0"/>
        <v>0</v>
      </c>
      <c r="K8" s="98">
        <v>0</v>
      </c>
      <c r="L8" s="99"/>
      <c r="M8" s="100"/>
      <c r="N8" s="107" t="s">
        <v>25</v>
      </c>
      <c r="O8" s="108" t="s">
        <v>45</v>
      </c>
      <c r="P8" s="105" t="s">
        <v>27</v>
      </c>
      <c r="Q8" s="108" t="s">
        <v>45</v>
      </c>
      <c r="R8" s="105" t="s">
        <v>51</v>
      </c>
      <c r="S8" s="108" t="s">
        <v>45</v>
      </c>
      <c r="T8" s="105"/>
      <c r="U8" s="106"/>
      <c r="V8" s="107" t="s">
        <v>46</v>
      </c>
      <c r="W8" s="108" t="s">
        <v>47</v>
      </c>
      <c r="X8" s="109" t="s">
        <v>48</v>
      </c>
      <c r="Y8" s="108" t="s">
        <v>49</v>
      </c>
      <c r="Z8" s="105"/>
      <c r="AA8" s="110"/>
    </row>
    <row r="9" spans="1:27" ht="55.5" customHeight="1" thickBot="1" x14ac:dyDescent="0.3">
      <c r="A9" s="111"/>
      <c r="B9" s="112"/>
      <c r="C9" s="113"/>
      <c r="D9" s="113"/>
      <c r="E9" s="114" t="s">
        <v>53</v>
      </c>
      <c r="F9" s="115" t="s">
        <v>23</v>
      </c>
      <c r="G9" s="115" t="s">
        <v>54</v>
      </c>
      <c r="H9" s="116">
        <f>'[1]ΣΠ-ΕΣ-ΠΠ (19.05.21)'!G27</f>
        <v>1700000</v>
      </c>
      <c r="I9" s="117">
        <f>'[1]ΣΠ-ΕΣ-ΠΠ (19.05.21)'!I27</f>
        <v>2000000</v>
      </c>
      <c r="J9" s="118">
        <f t="shared" si="0"/>
        <v>1700000</v>
      </c>
      <c r="K9" s="117">
        <v>2000000</v>
      </c>
      <c r="L9" s="119">
        <f t="shared" ref="L9:M9" si="2">H9-J9</f>
        <v>0</v>
      </c>
      <c r="M9" s="120">
        <f t="shared" si="2"/>
        <v>0</v>
      </c>
      <c r="N9" s="121" t="s">
        <v>55</v>
      </c>
      <c r="O9" s="122" t="s">
        <v>45</v>
      </c>
      <c r="P9" s="123"/>
      <c r="Q9" s="122"/>
      <c r="R9" s="123"/>
      <c r="S9" s="124"/>
      <c r="T9" s="123"/>
      <c r="U9" s="124"/>
      <c r="V9" s="121" t="s">
        <v>56</v>
      </c>
      <c r="W9" s="122" t="s">
        <v>57</v>
      </c>
      <c r="X9" s="125"/>
      <c r="Y9" s="122"/>
      <c r="Z9" s="123"/>
      <c r="AA9" s="126"/>
    </row>
    <row r="10" spans="1:27" ht="24" customHeight="1" thickBot="1" x14ac:dyDescent="0.3">
      <c r="A10" s="127"/>
      <c r="B10" s="128"/>
      <c r="C10" s="128"/>
      <c r="D10" s="128"/>
      <c r="E10" s="129"/>
      <c r="F10" s="128"/>
      <c r="G10" s="129" t="s">
        <v>58</v>
      </c>
      <c r="H10" s="130">
        <f t="shared" ref="H10:M10" si="3">SUM(H3:H9)</f>
        <v>52594509</v>
      </c>
      <c r="I10" s="131">
        <f t="shared" si="3"/>
        <v>61875893</v>
      </c>
      <c r="J10" s="132">
        <f t="shared" si="3"/>
        <v>10200000</v>
      </c>
      <c r="K10" s="133">
        <f t="shared" si="3"/>
        <v>12000000</v>
      </c>
      <c r="L10" s="132">
        <f t="shared" si="3"/>
        <v>42394509</v>
      </c>
      <c r="M10" s="133">
        <f t="shared" si="3"/>
        <v>49875893</v>
      </c>
      <c r="N10" s="134"/>
      <c r="O10" s="135"/>
      <c r="P10" s="136"/>
      <c r="Q10" s="135"/>
      <c r="R10" s="136"/>
      <c r="S10" s="137"/>
      <c r="T10" s="136"/>
      <c r="U10" s="137"/>
      <c r="V10" s="138"/>
      <c r="W10" s="135"/>
      <c r="X10" s="139"/>
      <c r="Y10" s="135"/>
      <c r="Z10" s="136"/>
      <c r="AA10" s="140"/>
    </row>
    <row r="11" spans="1:27" ht="76.5" customHeight="1" x14ac:dyDescent="0.25">
      <c r="A11" s="141" t="s">
        <v>59</v>
      </c>
      <c r="B11" s="142" t="s">
        <v>60</v>
      </c>
      <c r="C11" s="143" t="s">
        <v>61</v>
      </c>
      <c r="D11" s="144" t="s">
        <v>62</v>
      </c>
      <c r="E11" s="145" t="s">
        <v>63</v>
      </c>
      <c r="F11" s="144" t="s">
        <v>23</v>
      </c>
      <c r="G11" s="144" t="s">
        <v>64</v>
      </c>
      <c r="H11" s="146">
        <f>'[1]ΣΠ-ΕΣ-ΠΠ (19.05.21)'!G48</f>
        <v>34000000</v>
      </c>
      <c r="I11" s="147">
        <f>'[1]ΣΠ-ΕΣ-ΠΠ (19.05.21)'!I48</f>
        <v>40000000</v>
      </c>
      <c r="J11" s="148">
        <f t="shared" si="0"/>
        <v>18700000</v>
      </c>
      <c r="K11" s="147">
        <v>22000000</v>
      </c>
      <c r="L11" s="149">
        <f t="shared" ref="L11:M16" si="4">H11-J11</f>
        <v>15300000</v>
      </c>
      <c r="M11" s="150">
        <f t="shared" si="4"/>
        <v>18000000</v>
      </c>
      <c r="N11" s="151" t="s">
        <v>65</v>
      </c>
      <c r="O11" s="152" t="s">
        <v>66</v>
      </c>
      <c r="P11" s="146"/>
      <c r="Q11" s="152"/>
      <c r="R11" s="146"/>
      <c r="S11" s="153"/>
      <c r="T11" s="146"/>
      <c r="U11" s="153"/>
      <c r="V11" s="148" t="s">
        <v>67</v>
      </c>
      <c r="W11" s="152" t="s">
        <v>68</v>
      </c>
      <c r="X11" s="154" t="s">
        <v>69</v>
      </c>
      <c r="Y11" s="152" t="s">
        <v>70</v>
      </c>
      <c r="Z11" s="146"/>
      <c r="AA11" s="155"/>
    </row>
    <row r="12" spans="1:27" ht="75.75" customHeight="1" x14ac:dyDescent="0.25">
      <c r="A12" s="156"/>
      <c r="B12" s="157"/>
      <c r="C12" s="158" t="s">
        <v>71</v>
      </c>
      <c r="D12" s="158" t="s">
        <v>72</v>
      </c>
      <c r="E12" s="159" t="s">
        <v>73</v>
      </c>
      <c r="F12" s="158" t="s">
        <v>23</v>
      </c>
      <c r="G12" s="158" t="s">
        <v>74</v>
      </c>
      <c r="H12" s="160">
        <f>'[1]ΣΠ-ΕΣ-ΠΠ (19.05.21)'!G58</f>
        <v>8500000</v>
      </c>
      <c r="I12" s="161">
        <f>'[1]ΣΠ-ΕΣ-ΠΠ (19.05.21)'!I58</f>
        <v>10000000</v>
      </c>
      <c r="J12" s="162">
        <f t="shared" si="0"/>
        <v>0</v>
      </c>
      <c r="K12" s="161">
        <v>0</v>
      </c>
      <c r="L12" s="163">
        <f t="shared" si="4"/>
        <v>8500000</v>
      </c>
      <c r="M12" s="164">
        <f t="shared" si="4"/>
        <v>10000000</v>
      </c>
      <c r="N12" s="165" t="s">
        <v>75</v>
      </c>
      <c r="O12" s="166" t="s">
        <v>76</v>
      </c>
      <c r="P12" s="167"/>
      <c r="Q12" s="166"/>
      <c r="R12" s="167"/>
      <c r="S12" s="168"/>
      <c r="T12" s="167"/>
      <c r="U12" s="168"/>
      <c r="V12" s="169" t="s">
        <v>77</v>
      </c>
      <c r="W12" s="166" t="s">
        <v>68</v>
      </c>
      <c r="X12" s="170"/>
      <c r="Y12" s="166"/>
      <c r="Z12" s="167"/>
      <c r="AA12" s="171"/>
    </row>
    <row r="13" spans="1:27" ht="114.75" x14ac:dyDescent="0.25">
      <c r="A13" s="156"/>
      <c r="B13" s="157"/>
      <c r="C13" s="172" t="s">
        <v>78</v>
      </c>
      <c r="D13" s="172" t="s">
        <v>79</v>
      </c>
      <c r="E13" s="173" t="s">
        <v>80</v>
      </c>
      <c r="F13" s="174" t="s">
        <v>23</v>
      </c>
      <c r="G13" s="174" t="s">
        <v>81</v>
      </c>
      <c r="H13" s="175">
        <f>'[1]ΣΠ-ΕΣ-ΠΠ (19.05.21)'!G63</f>
        <v>19550000</v>
      </c>
      <c r="I13" s="176">
        <f>'[1]ΣΠ-ΕΣ-ΠΠ (19.05.21)'!I63</f>
        <v>23000000</v>
      </c>
      <c r="J13" s="177">
        <f t="shared" si="0"/>
        <v>12750000</v>
      </c>
      <c r="K13" s="178">
        <v>15000000</v>
      </c>
      <c r="L13" s="179">
        <f t="shared" si="4"/>
        <v>6800000</v>
      </c>
      <c r="M13" s="180">
        <f t="shared" si="4"/>
        <v>8000000</v>
      </c>
      <c r="N13" s="181" t="s">
        <v>82</v>
      </c>
      <c r="O13" s="182" t="s">
        <v>83</v>
      </c>
      <c r="P13" s="183"/>
      <c r="Q13" s="182"/>
      <c r="R13" s="183"/>
      <c r="S13" s="184"/>
      <c r="T13" s="183"/>
      <c r="U13" s="184"/>
      <c r="V13" s="185" t="s">
        <v>84</v>
      </c>
      <c r="W13" s="182" t="s">
        <v>85</v>
      </c>
      <c r="X13" s="186"/>
      <c r="Y13" s="182"/>
      <c r="Z13" s="183"/>
      <c r="AA13" s="187"/>
    </row>
    <row r="14" spans="1:27" ht="100.5" customHeight="1" x14ac:dyDescent="0.25">
      <c r="A14" s="156"/>
      <c r="B14" s="157"/>
      <c r="C14" s="157"/>
      <c r="D14" s="157"/>
      <c r="E14" s="188" t="s">
        <v>86</v>
      </c>
      <c r="F14" s="189" t="s">
        <v>23</v>
      </c>
      <c r="G14" s="189" t="s">
        <v>87</v>
      </c>
      <c r="H14" s="190">
        <f>'[1]ΣΠ-ΕΣ-ΠΠ (19.05.21)'!G64</f>
        <v>1700000</v>
      </c>
      <c r="I14" s="191">
        <f>'[1]ΣΠ-ΕΣ-ΠΠ (19.05.21)'!I64</f>
        <v>2000000</v>
      </c>
      <c r="J14" s="192">
        <f t="shared" si="0"/>
        <v>1700000</v>
      </c>
      <c r="K14" s="191">
        <v>2000000</v>
      </c>
      <c r="L14" s="193">
        <f t="shared" si="4"/>
        <v>0</v>
      </c>
      <c r="M14" s="194">
        <f t="shared" si="4"/>
        <v>0</v>
      </c>
      <c r="N14" s="195" t="s">
        <v>88</v>
      </c>
      <c r="O14" s="196" t="s">
        <v>49</v>
      </c>
      <c r="P14" s="197"/>
      <c r="Q14" s="196"/>
      <c r="R14" s="197"/>
      <c r="S14" s="198"/>
      <c r="T14" s="197"/>
      <c r="U14" s="198"/>
      <c r="V14" s="199" t="s">
        <v>84</v>
      </c>
      <c r="W14" s="196" t="s">
        <v>85</v>
      </c>
      <c r="X14" s="200"/>
      <c r="Y14" s="196"/>
      <c r="Z14" s="197"/>
      <c r="AA14" s="201"/>
    </row>
    <row r="15" spans="1:27" ht="34.5" customHeight="1" x14ac:dyDescent="0.25">
      <c r="A15" s="156"/>
      <c r="B15" s="157"/>
      <c r="C15" s="202"/>
      <c r="D15" s="202"/>
      <c r="E15" s="203" t="s">
        <v>89</v>
      </c>
      <c r="F15" s="204" t="s">
        <v>23</v>
      </c>
      <c r="G15" s="204"/>
      <c r="H15" s="205"/>
      <c r="I15" s="206"/>
      <c r="J15" s="207">
        <f t="shared" si="0"/>
        <v>0</v>
      </c>
      <c r="K15" s="206">
        <v>0</v>
      </c>
      <c r="L15" s="208">
        <f t="shared" si="4"/>
        <v>0</v>
      </c>
      <c r="M15" s="209">
        <f t="shared" si="4"/>
        <v>0</v>
      </c>
      <c r="N15" s="210"/>
      <c r="O15" s="211"/>
      <c r="P15" s="212"/>
      <c r="Q15" s="211"/>
      <c r="R15" s="212"/>
      <c r="S15" s="213"/>
      <c r="T15" s="212"/>
      <c r="U15" s="213"/>
      <c r="V15" s="214"/>
      <c r="W15" s="211"/>
      <c r="X15" s="215"/>
      <c r="Y15" s="211"/>
      <c r="Z15" s="212"/>
      <c r="AA15" s="216"/>
    </row>
    <row r="16" spans="1:27" ht="143.25" customHeight="1" x14ac:dyDescent="0.25">
      <c r="A16" s="156"/>
      <c r="B16" s="157"/>
      <c r="C16" s="157" t="s">
        <v>90</v>
      </c>
      <c r="D16" s="157" t="s">
        <v>91</v>
      </c>
      <c r="E16" s="217" t="s">
        <v>92</v>
      </c>
      <c r="F16" s="174" t="s">
        <v>23</v>
      </c>
      <c r="G16" s="218" t="s">
        <v>93</v>
      </c>
      <c r="H16" s="146">
        <f>'[1]ΣΠ-ΕΣ-ΠΠ (19.05.21)'!G67</f>
        <v>39966087</v>
      </c>
      <c r="I16" s="147">
        <f>'[1]ΣΠ-ΕΣ-ΠΠ (19.05.21)'!I67</f>
        <v>47018926</v>
      </c>
      <c r="J16" s="219">
        <f t="shared" si="0"/>
        <v>17850000</v>
      </c>
      <c r="K16" s="220">
        <v>21000000</v>
      </c>
      <c r="L16" s="149">
        <f t="shared" si="4"/>
        <v>22116087</v>
      </c>
      <c r="M16" s="150">
        <f t="shared" si="4"/>
        <v>26018926</v>
      </c>
      <c r="N16" s="221" t="s">
        <v>94</v>
      </c>
      <c r="O16" s="222" t="s">
        <v>83</v>
      </c>
      <c r="P16" s="223" t="s">
        <v>95</v>
      </c>
      <c r="Q16" s="222" t="s">
        <v>30</v>
      </c>
      <c r="R16" s="223"/>
      <c r="S16" s="224"/>
      <c r="T16" s="223"/>
      <c r="U16" s="224"/>
      <c r="V16" s="225" t="s">
        <v>96</v>
      </c>
      <c r="W16" s="222" t="s">
        <v>85</v>
      </c>
      <c r="X16" s="226"/>
      <c r="Y16" s="222"/>
      <c r="Z16" s="223"/>
      <c r="AA16" s="227"/>
    </row>
    <row r="17" spans="1:27" ht="46.5" customHeight="1" x14ac:dyDescent="0.25">
      <c r="A17" s="156"/>
      <c r="B17" s="157"/>
      <c r="C17" s="157"/>
      <c r="D17" s="228"/>
      <c r="E17" s="229" t="s">
        <v>97</v>
      </c>
      <c r="F17" s="189" t="s">
        <v>23</v>
      </c>
      <c r="G17" s="189"/>
      <c r="H17" s="230"/>
      <c r="I17" s="231"/>
      <c r="J17" s="192"/>
      <c r="K17" s="191"/>
      <c r="L17" s="232"/>
      <c r="M17" s="233"/>
      <c r="N17" s="195"/>
      <c r="O17" s="196"/>
      <c r="P17" s="197"/>
      <c r="Q17" s="196"/>
      <c r="R17" s="197"/>
      <c r="S17" s="198"/>
      <c r="T17" s="197"/>
      <c r="U17" s="198"/>
      <c r="V17" s="199"/>
      <c r="W17" s="196"/>
      <c r="X17" s="200"/>
      <c r="Y17" s="196"/>
      <c r="Z17" s="197"/>
      <c r="AA17" s="201"/>
    </row>
    <row r="18" spans="1:27" ht="106.5" customHeight="1" x14ac:dyDescent="0.25">
      <c r="A18" s="156"/>
      <c r="B18" s="157"/>
      <c r="C18" s="157"/>
      <c r="D18" s="228"/>
      <c r="E18" s="188" t="s">
        <v>98</v>
      </c>
      <c r="F18" s="189" t="s">
        <v>23</v>
      </c>
      <c r="G18" s="234" t="s">
        <v>99</v>
      </c>
      <c r="H18" s="235">
        <f>'[1]ΣΠ-ΕΣ-ΠΠ (19.05.21)'!G69</f>
        <v>5950000</v>
      </c>
      <c r="I18" s="236">
        <f>'[1]ΣΠ-ΕΣ-ΠΠ (19.05.21)'!I69</f>
        <v>7000000</v>
      </c>
      <c r="J18" s="237">
        <f>0.85*K18</f>
        <v>1700000</v>
      </c>
      <c r="K18" s="236">
        <v>2000000</v>
      </c>
      <c r="L18" s="238">
        <f t="shared" ref="L18:M18" si="5">H18-J18</f>
        <v>4250000</v>
      </c>
      <c r="M18" s="239">
        <f t="shared" si="5"/>
        <v>5000000</v>
      </c>
      <c r="N18" s="240" t="s">
        <v>100</v>
      </c>
      <c r="O18" s="241" t="s">
        <v>101</v>
      </c>
      <c r="P18" s="242"/>
      <c r="Q18" s="241"/>
      <c r="R18" s="242"/>
      <c r="S18" s="243"/>
      <c r="T18" s="242"/>
      <c r="U18" s="243"/>
      <c r="V18" s="240" t="s">
        <v>102</v>
      </c>
      <c r="W18" s="241" t="s">
        <v>103</v>
      </c>
      <c r="X18" s="244"/>
      <c r="Y18" s="245"/>
      <c r="Z18" s="242"/>
      <c r="AA18" s="246"/>
    </row>
    <row r="19" spans="1:27" ht="48" customHeight="1" thickBot="1" x14ac:dyDescent="0.3">
      <c r="A19" s="247"/>
      <c r="B19" s="248"/>
      <c r="C19" s="202"/>
      <c r="D19" s="249"/>
      <c r="E19" s="250" t="s">
        <v>104</v>
      </c>
      <c r="F19" s="251" t="s">
        <v>23</v>
      </c>
      <c r="G19" s="202"/>
      <c r="H19" s="252"/>
      <c r="I19" s="253"/>
      <c r="J19" s="254"/>
      <c r="K19" s="253"/>
      <c r="L19" s="255"/>
      <c r="M19" s="256"/>
      <c r="N19" s="257"/>
      <c r="O19" s="258"/>
      <c r="P19" s="259"/>
      <c r="Q19" s="258"/>
      <c r="R19" s="259"/>
      <c r="S19" s="260"/>
      <c r="T19" s="259"/>
      <c r="U19" s="260"/>
      <c r="V19" s="257"/>
      <c r="W19" s="258"/>
      <c r="X19" s="261"/>
      <c r="Y19" s="262"/>
      <c r="Z19" s="259"/>
      <c r="AA19" s="263"/>
    </row>
    <row r="20" spans="1:27" ht="27.75" customHeight="1" thickBot="1" x14ac:dyDescent="0.3">
      <c r="A20" s="127"/>
      <c r="B20" s="128"/>
      <c r="C20" s="128"/>
      <c r="D20" s="128"/>
      <c r="E20" s="129"/>
      <c r="F20" s="128"/>
      <c r="G20" s="129" t="s">
        <v>105</v>
      </c>
      <c r="H20" s="130">
        <f t="shared" ref="H20:M20" si="6">SUM(H11:H19)</f>
        <v>109666087</v>
      </c>
      <c r="I20" s="130">
        <f t="shared" si="6"/>
        <v>129018926</v>
      </c>
      <c r="J20" s="130">
        <f t="shared" si="6"/>
        <v>52700000</v>
      </c>
      <c r="K20" s="264">
        <f t="shared" si="6"/>
        <v>62000000</v>
      </c>
      <c r="L20" s="265">
        <f t="shared" si="6"/>
        <v>56966087</v>
      </c>
      <c r="M20" s="264">
        <f t="shared" si="6"/>
        <v>67018926</v>
      </c>
      <c r="N20" s="134"/>
      <c r="O20" s="135"/>
      <c r="P20" s="136"/>
      <c r="Q20" s="135"/>
      <c r="R20" s="136"/>
      <c r="S20" s="137"/>
      <c r="T20" s="136"/>
      <c r="U20" s="137"/>
      <c r="V20" s="138"/>
      <c r="W20" s="135"/>
      <c r="X20" s="139"/>
      <c r="Y20" s="135"/>
      <c r="Z20" s="136"/>
      <c r="AA20" s="140"/>
    </row>
    <row r="21" spans="1:27" ht="61.5" customHeight="1" x14ac:dyDescent="0.25">
      <c r="A21" s="141" t="s">
        <v>106</v>
      </c>
      <c r="B21" s="142" t="s">
        <v>107</v>
      </c>
      <c r="C21" s="142" t="s">
        <v>108</v>
      </c>
      <c r="D21" s="142" t="s">
        <v>109</v>
      </c>
      <c r="E21" s="266" t="s">
        <v>110</v>
      </c>
      <c r="F21" s="143" t="s">
        <v>23</v>
      </c>
      <c r="G21" s="142" t="s">
        <v>111</v>
      </c>
      <c r="H21" s="267">
        <f>'[1]ΣΠ-ΕΣ-ΠΠ (19.05.21)'!G93</f>
        <v>30764929</v>
      </c>
      <c r="I21" s="268">
        <f>'[1]ΣΠ-ΕΣ-ΠΠ (19.05.21)'!I93</f>
        <v>36194034</v>
      </c>
      <c r="J21" s="269">
        <f>0.85*K21</f>
        <v>45050000</v>
      </c>
      <c r="K21" s="270">
        <v>53000000</v>
      </c>
      <c r="L21" s="271">
        <v>0</v>
      </c>
      <c r="M21" s="272">
        <v>0</v>
      </c>
      <c r="N21" s="273" t="s">
        <v>112</v>
      </c>
      <c r="O21" s="274" t="s">
        <v>83</v>
      </c>
      <c r="P21" s="275"/>
      <c r="Q21" s="274"/>
      <c r="R21" s="275"/>
      <c r="S21" s="276"/>
      <c r="T21" s="275"/>
      <c r="U21" s="276"/>
      <c r="V21" s="277" t="s">
        <v>113</v>
      </c>
      <c r="W21" s="278" t="s">
        <v>114</v>
      </c>
      <c r="X21" s="279"/>
      <c r="Y21" s="280"/>
      <c r="Z21" s="281"/>
      <c r="AA21" s="282"/>
    </row>
    <row r="22" spans="1:27" ht="61.5" customHeight="1" x14ac:dyDescent="0.25">
      <c r="A22" s="156"/>
      <c r="B22" s="157"/>
      <c r="C22" s="157"/>
      <c r="D22" s="157"/>
      <c r="E22" s="283" t="s">
        <v>115</v>
      </c>
      <c r="F22" s="284" t="s">
        <v>23</v>
      </c>
      <c r="G22" s="202"/>
      <c r="H22" s="252"/>
      <c r="I22" s="253"/>
      <c r="J22" s="207">
        <f>0.85*K22</f>
        <v>0</v>
      </c>
      <c r="K22" s="206">
        <v>0</v>
      </c>
      <c r="L22" s="255"/>
      <c r="M22" s="256"/>
      <c r="N22" s="210" t="s">
        <v>116</v>
      </c>
      <c r="O22" s="211" t="s">
        <v>117</v>
      </c>
      <c r="P22" s="212"/>
      <c r="Q22" s="211"/>
      <c r="R22" s="212"/>
      <c r="S22" s="213"/>
      <c r="T22" s="212"/>
      <c r="U22" s="213"/>
      <c r="V22" s="257"/>
      <c r="W22" s="258"/>
      <c r="X22" s="261"/>
      <c r="Y22" s="262"/>
      <c r="Z22" s="259"/>
      <c r="AA22" s="263"/>
    </row>
    <row r="23" spans="1:27" ht="90" customHeight="1" thickBot="1" x14ac:dyDescent="0.3">
      <c r="A23" s="285"/>
      <c r="B23" s="248"/>
      <c r="C23" s="286" t="s">
        <v>118</v>
      </c>
      <c r="D23" s="286" t="s">
        <v>119</v>
      </c>
      <c r="E23" s="287" t="s">
        <v>120</v>
      </c>
      <c r="F23" s="288" t="s">
        <v>23</v>
      </c>
      <c r="G23" s="288" t="s">
        <v>121</v>
      </c>
      <c r="H23" s="289">
        <f>'[1]ΣΠ-ΕΣ-ΠΠ (19.05.21)'!G121</f>
        <v>35148756</v>
      </c>
      <c r="I23" s="290">
        <f>'[1]ΣΠ-ΕΣ-ΠΠ (19.05.21)'!I121</f>
        <v>41351478</v>
      </c>
      <c r="J23" s="291">
        <f>0.85*K23</f>
        <v>16150000</v>
      </c>
      <c r="K23" s="290">
        <v>19000000</v>
      </c>
      <c r="L23" s="292">
        <f>H23-J23</f>
        <v>18998756</v>
      </c>
      <c r="M23" s="293">
        <f>I23-K23</f>
        <v>22351478</v>
      </c>
      <c r="N23" s="294" t="s">
        <v>122</v>
      </c>
      <c r="O23" s="295" t="s">
        <v>123</v>
      </c>
      <c r="P23" s="296"/>
      <c r="Q23" s="295"/>
      <c r="R23" s="296"/>
      <c r="S23" s="297"/>
      <c r="T23" s="296"/>
      <c r="U23" s="297"/>
      <c r="V23" s="298" t="s">
        <v>124</v>
      </c>
      <c r="W23" s="295" t="s">
        <v>125</v>
      </c>
      <c r="X23" s="299"/>
      <c r="Y23" s="295"/>
      <c r="Z23" s="296"/>
      <c r="AA23" s="300"/>
    </row>
    <row r="24" spans="1:27" ht="30.75" customHeight="1" thickBot="1" x14ac:dyDescent="0.3">
      <c r="A24" s="127"/>
      <c r="B24" s="128"/>
      <c r="C24" s="128"/>
      <c r="D24" s="128"/>
      <c r="E24" s="129"/>
      <c r="F24" s="128"/>
      <c r="G24" s="129" t="s">
        <v>126</v>
      </c>
      <c r="H24" s="130">
        <f t="shared" ref="H24:M24" si="7">SUM(H21:H23)</f>
        <v>65913685</v>
      </c>
      <c r="I24" s="130">
        <f t="shared" si="7"/>
        <v>77545512</v>
      </c>
      <c r="J24" s="130">
        <f t="shared" si="7"/>
        <v>61200000</v>
      </c>
      <c r="K24" s="264">
        <f t="shared" si="7"/>
        <v>72000000</v>
      </c>
      <c r="L24" s="265">
        <f t="shared" si="7"/>
        <v>18998756</v>
      </c>
      <c r="M24" s="264">
        <f t="shared" si="7"/>
        <v>22351478</v>
      </c>
      <c r="N24" s="134"/>
      <c r="O24" s="135"/>
      <c r="P24" s="136"/>
      <c r="Q24" s="135"/>
      <c r="R24" s="136"/>
      <c r="S24" s="137"/>
      <c r="T24" s="136"/>
      <c r="U24" s="137"/>
      <c r="V24" s="138"/>
      <c r="W24" s="135"/>
      <c r="X24" s="139"/>
      <c r="Y24" s="135"/>
      <c r="Z24" s="136"/>
      <c r="AA24" s="140"/>
    </row>
    <row r="25" spans="1:27" ht="61.5" customHeight="1" x14ac:dyDescent="0.25">
      <c r="A25" s="141" t="s">
        <v>127</v>
      </c>
      <c r="B25" s="142" t="s">
        <v>128</v>
      </c>
      <c r="C25" s="142" t="s">
        <v>129</v>
      </c>
      <c r="D25" s="142" t="s">
        <v>130</v>
      </c>
      <c r="E25" s="301" t="s">
        <v>131</v>
      </c>
      <c r="F25" s="302" t="s">
        <v>23</v>
      </c>
      <c r="G25" s="302" t="s">
        <v>132</v>
      </c>
      <c r="H25" s="303">
        <f>'[1]ΣΠ-ΕΣ-ΠΠ (19.05.21)'!G143</f>
        <v>3400000</v>
      </c>
      <c r="I25" s="270">
        <f>'[1]ΣΠ-ΕΣ-ΠΠ (19.05.21)'!I143</f>
        <v>4000000</v>
      </c>
      <c r="J25" s="269">
        <f t="shared" ref="J25:J37" si="8">0.85*K25</f>
        <v>0</v>
      </c>
      <c r="K25" s="270">
        <v>0</v>
      </c>
      <c r="L25" s="304">
        <f t="shared" ref="L25:M31" si="9">H25-J25</f>
        <v>3400000</v>
      </c>
      <c r="M25" s="305">
        <f t="shared" si="9"/>
        <v>4000000</v>
      </c>
      <c r="N25" s="306" t="s">
        <v>133</v>
      </c>
      <c r="O25" s="274" t="s">
        <v>134</v>
      </c>
      <c r="P25" s="275"/>
      <c r="Q25" s="274"/>
      <c r="R25" s="275"/>
      <c r="S25" s="276"/>
      <c r="T25" s="275"/>
      <c r="U25" s="276"/>
      <c r="V25" s="307" t="s">
        <v>135</v>
      </c>
      <c r="W25" s="274" t="s">
        <v>136</v>
      </c>
      <c r="X25" s="306"/>
      <c r="Y25" s="274"/>
      <c r="Z25" s="275"/>
      <c r="AA25" s="308"/>
    </row>
    <row r="26" spans="1:27" ht="61.5" customHeight="1" x14ac:dyDescent="0.25">
      <c r="A26" s="156"/>
      <c r="B26" s="157"/>
      <c r="C26" s="157"/>
      <c r="D26" s="157"/>
      <c r="E26" s="188" t="s">
        <v>137</v>
      </c>
      <c r="F26" s="189" t="s">
        <v>23</v>
      </c>
      <c r="G26" s="189" t="s">
        <v>138</v>
      </c>
      <c r="H26" s="190">
        <f>'[1]ΣΠ-ΕΣ-ΠΠ (19.05.21)'!G144</f>
        <v>12750000</v>
      </c>
      <c r="I26" s="191">
        <f>'[1]ΣΠ-ΕΣ-ΠΠ (19.05.21)'!I144</f>
        <v>15000000</v>
      </c>
      <c r="J26" s="192">
        <f t="shared" si="8"/>
        <v>5950000</v>
      </c>
      <c r="K26" s="191">
        <v>7000000</v>
      </c>
      <c r="L26" s="193">
        <f t="shared" si="9"/>
        <v>6800000</v>
      </c>
      <c r="M26" s="194">
        <f t="shared" si="9"/>
        <v>8000000</v>
      </c>
      <c r="N26" s="309" t="s">
        <v>139</v>
      </c>
      <c r="O26" s="196" t="s">
        <v>134</v>
      </c>
      <c r="P26" s="197"/>
      <c r="Q26" s="196"/>
      <c r="R26" s="197"/>
      <c r="S26" s="198"/>
      <c r="T26" s="197"/>
      <c r="U26" s="198"/>
      <c r="V26" s="199" t="s">
        <v>140</v>
      </c>
      <c r="W26" s="196" t="s">
        <v>136</v>
      </c>
      <c r="X26" s="200"/>
      <c r="Y26" s="196"/>
      <c r="Z26" s="197"/>
      <c r="AA26" s="201"/>
    </row>
    <row r="27" spans="1:27" ht="61.5" customHeight="1" x14ac:dyDescent="0.25">
      <c r="A27" s="156"/>
      <c r="B27" s="157"/>
      <c r="C27" s="202"/>
      <c r="D27" s="202"/>
      <c r="E27" s="310" t="s">
        <v>141</v>
      </c>
      <c r="F27" s="204" t="s">
        <v>23</v>
      </c>
      <c r="G27" s="204" t="s">
        <v>142</v>
      </c>
      <c r="H27" s="205">
        <f>'[1]ΣΠ-ΕΣ-ΠΠ (19.05.21)'!G145</f>
        <v>13600000</v>
      </c>
      <c r="I27" s="206">
        <f>'[1]ΣΠ-ΕΣ-ΠΠ (19.05.21)'!I145</f>
        <v>16000000</v>
      </c>
      <c r="J27" s="207">
        <f t="shared" si="8"/>
        <v>17850000</v>
      </c>
      <c r="K27" s="206">
        <v>21000000</v>
      </c>
      <c r="L27" s="208"/>
      <c r="M27" s="209"/>
      <c r="N27" s="311" t="s">
        <v>139</v>
      </c>
      <c r="O27" s="211" t="s">
        <v>134</v>
      </c>
      <c r="P27" s="212"/>
      <c r="Q27" s="211"/>
      <c r="R27" s="212"/>
      <c r="S27" s="213"/>
      <c r="T27" s="212"/>
      <c r="U27" s="213"/>
      <c r="V27" s="214" t="s">
        <v>140</v>
      </c>
      <c r="W27" s="211" t="s">
        <v>136</v>
      </c>
      <c r="X27" s="215"/>
      <c r="Y27" s="211"/>
      <c r="Z27" s="212"/>
      <c r="AA27" s="216"/>
    </row>
    <row r="28" spans="1:27" ht="30" customHeight="1" x14ac:dyDescent="0.25">
      <c r="A28" s="156"/>
      <c r="B28" s="157"/>
      <c r="C28" s="172" t="s">
        <v>143</v>
      </c>
      <c r="D28" s="172" t="s">
        <v>144</v>
      </c>
      <c r="E28" s="312" t="s">
        <v>145</v>
      </c>
      <c r="F28" s="174" t="s">
        <v>23</v>
      </c>
      <c r="G28" s="174" t="s">
        <v>146</v>
      </c>
      <c r="H28" s="313">
        <f>'[1]ΣΠ-ΕΣ-ΠΠ (19.05.21)'!G152</f>
        <v>8500000</v>
      </c>
      <c r="I28" s="178">
        <f>'[1]ΣΠ-ΕΣ-ΠΠ (19.05.21)'!I152</f>
        <v>10000000</v>
      </c>
      <c r="J28" s="177">
        <f t="shared" si="8"/>
        <v>2125000</v>
      </c>
      <c r="K28" s="178">
        <v>2500000</v>
      </c>
      <c r="L28" s="314">
        <f t="shared" si="9"/>
        <v>6375000</v>
      </c>
      <c r="M28" s="315">
        <f t="shared" si="9"/>
        <v>7500000</v>
      </c>
      <c r="N28" s="316" t="s">
        <v>147</v>
      </c>
      <c r="O28" s="317" t="s">
        <v>148</v>
      </c>
      <c r="P28" s="183"/>
      <c r="Q28" s="182"/>
      <c r="R28" s="183"/>
      <c r="S28" s="184"/>
      <c r="T28" s="183"/>
      <c r="U28" s="184"/>
      <c r="V28" s="316" t="s">
        <v>149</v>
      </c>
      <c r="W28" s="317" t="s">
        <v>136</v>
      </c>
      <c r="X28" s="318"/>
      <c r="Y28" s="319"/>
      <c r="Z28" s="183"/>
      <c r="AA28" s="187"/>
    </row>
    <row r="29" spans="1:27" ht="30" customHeight="1" x14ac:dyDescent="0.25">
      <c r="A29" s="156"/>
      <c r="B29" s="157"/>
      <c r="C29" s="157"/>
      <c r="D29" s="157"/>
      <c r="E29" s="320"/>
      <c r="F29" s="218" t="s">
        <v>23</v>
      </c>
      <c r="G29" s="218" t="s">
        <v>150</v>
      </c>
      <c r="H29" s="321">
        <f>'[1]ΣΠ-ΕΣ-ΠΠ (19.05.21)'!G153</f>
        <v>13347514</v>
      </c>
      <c r="I29" s="220">
        <f>'[1]ΣΠ-ΕΣ-ΠΠ (19.05.21)'!I153</f>
        <v>15702958</v>
      </c>
      <c r="J29" s="192">
        <f t="shared" si="8"/>
        <v>2975000</v>
      </c>
      <c r="K29" s="191">
        <v>3500000</v>
      </c>
      <c r="L29" s="193">
        <f t="shared" si="9"/>
        <v>10372514</v>
      </c>
      <c r="M29" s="194">
        <f t="shared" si="9"/>
        <v>12202958</v>
      </c>
      <c r="N29" s="322"/>
      <c r="O29" s="323"/>
      <c r="P29" s="223"/>
      <c r="Q29" s="222"/>
      <c r="R29" s="223"/>
      <c r="S29" s="224"/>
      <c r="T29" s="223"/>
      <c r="U29" s="224"/>
      <c r="V29" s="324"/>
      <c r="W29" s="325"/>
      <c r="X29" s="326"/>
      <c r="Y29" s="327"/>
      <c r="Z29" s="223"/>
      <c r="AA29" s="227"/>
    </row>
    <row r="30" spans="1:27" ht="30" customHeight="1" x14ac:dyDescent="0.25">
      <c r="A30" s="156"/>
      <c r="B30" s="157"/>
      <c r="C30" s="157"/>
      <c r="D30" s="157"/>
      <c r="E30" s="328"/>
      <c r="F30" s="218" t="s">
        <v>23</v>
      </c>
      <c r="G30" s="218" t="s">
        <v>151</v>
      </c>
      <c r="H30" s="321">
        <f>'[1]ΣΠ-ΕΣ-ΠΠ (19.05.21)'!G154</f>
        <v>2550000</v>
      </c>
      <c r="I30" s="220">
        <f>'[1]ΣΠ-ΕΣ-ΠΠ (19.05.21)'!I154</f>
        <v>3000000</v>
      </c>
      <c r="J30" s="192">
        <f t="shared" si="8"/>
        <v>1700000</v>
      </c>
      <c r="K30" s="191">
        <v>2000000</v>
      </c>
      <c r="L30" s="193">
        <f t="shared" si="9"/>
        <v>850000</v>
      </c>
      <c r="M30" s="194">
        <f t="shared" si="9"/>
        <v>1000000</v>
      </c>
      <c r="N30" s="226" t="s">
        <v>152</v>
      </c>
      <c r="O30" s="222" t="s">
        <v>153</v>
      </c>
      <c r="P30" s="223"/>
      <c r="Q30" s="222"/>
      <c r="R30" s="223"/>
      <c r="S30" s="224"/>
      <c r="T30" s="223"/>
      <c r="U30" s="224"/>
      <c r="V30" s="322"/>
      <c r="W30" s="323"/>
      <c r="X30" s="226"/>
      <c r="Y30" s="222"/>
      <c r="Z30" s="223"/>
      <c r="AA30" s="227"/>
    </row>
    <row r="31" spans="1:27" ht="51" x14ac:dyDescent="0.25">
      <c r="A31" s="156"/>
      <c r="B31" s="157"/>
      <c r="C31" s="202"/>
      <c r="D31" s="202"/>
      <c r="E31" s="283" t="s">
        <v>154</v>
      </c>
      <c r="F31" s="204" t="s">
        <v>23</v>
      </c>
      <c r="G31" s="204" t="s">
        <v>155</v>
      </c>
      <c r="H31" s="205">
        <f>'[1]ΣΠ-ΕΣ-ΠΠ (19.05.21)'!G151</f>
        <v>8500000</v>
      </c>
      <c r="I31" s="206">
        <f>'[1]ΣΠ-ΕΣ-ΠΠ (19.05.21)'!I151</f>
        <v>10000000</v>
      </c>
      <c r="J31" s="207">
        <f t="shared" si="8"/>
        <v>0</v>
      </c>
      <c r="K31" s="206">
        <v>0</v>
      </c>
      <c r="L31" s="208">
        <f t="shared" si="9"/>
        <v>8500000</v>
      </c>
      <c r="M31" s="209">
        <f t="shared" si="9"/>
        <v>10000000</v>
      </c>
      <c r="N31" s="215" t="s">
        <v>156</v>
      </c>
      <c r="O31" s="211" t="s">
        <v>148</v>
      </c>
      <c r="P31" s="212"/>
      <c r="Q31" s="211"/>
      <c r="R31" s="212"/>
      <c r="S31" s="213"/>
      <c r="T31" s="212"/>
      <c r="U31" s="213"/>
      <c r="V31" s="214" t="s">
        <v>157</v>
      </c>
      <c r="W31" s="211" t="s">
        <v>136</v>
      </c>
      <c r="X31" s="215"/>
      <c r="Y31" s="211"/>
      <c r="Z31" s="212"/>
      <c r="AA31" s="216"/>
    </row>
    <row r="32" spans="1:27" ht="43.5" customHeight="1" x14ac:dyDescent="0.25">
      <c r="A32" s="156"/>
      <c r="B32" s="157"/>
      <c r="C32" s="157" t="s">
        <v>158</v>
      </c>
      <c r="D32" s="157" t="s">
        <v>159</v>
      </c>
      <c r="E32" s="329" t="s">
        <v>160</v>
      </c>
      <c r="F32" s="172" t="s">
        <v>23</v>
      </c>
      <c r="G32" s="172" t="s">
        <v>161</v>
      </c>
      <c r="H32" s="330">
        <f>'[1]ΣΠ-ΕΣ-ΠΠ (19.05.21)'!G157</f>
        <v>4250000</v>
      </c>
      <c r="I32" s="331">
        <f>'[1]ΣΠ-ΕΣ-ΠΠ (19.05.21)'!I157</f>
        <v>5000000</v>
      </c>
      <c r="J32" s="177">
        <f t="shared" si="8"/>
        <v>0</v>
      </c>
      <c r="K32" s="178">
        <v>0</v>
      </c>
      <c r="L32" s="332">
        <f>H32-J32-J33-J34-J35</f>
        <v>1700000</v>
      </c>
      <c r="M32" s="333">
        <f>I32-K32-K33-K34-K35</f>
        <v>2000000</v>
      </c>
      <c r="N32" s="334" t="s">
        <v>162</v>
      </c>
      <c r="O32" s="182" t="s">
        <v>163</v>
      </c>
      <c r="P32" s="183"/>
      <c r="Q32" s="182"/>
      <c r="R32" s="183"/>
      <c r="S32" s="184"/>
      <c r="T32" s="183"/>
      <c r="U32" s="335"/>
      <c r="V32" s="185" t="s">
        <v>164</v>
      </c>
      <c r="W32" s="182" t="s">
        <v>165</v>
      </c>
      <c r="X32" s="186"/>
      <c r="Y32" s="182"/>
      <c r="Z32" s="183"/>
      <c r="AA32" s="187"/>
    </row>
    <row r="33" spans="1:27" ht="43.5" customHeight="1" x14ac:dyDescent="0.25">
      <c r="A33" s="156"/>
      <c r="B33" s="157"/>
      <c r="C33" s="157"/>
      <c r="D33" s="157"/>
      <c r="E33" s="336" t="s">
        <v>166</v>
      </c>
      <c r="F33" s="157"/>
      <c r="G33" s="157"/>
      <c r="H33" s="337"/>
      <c r="I33" s="338"/>
      <c r="J33" s="192">
        <f t="shared" si="8"/>
        <v>0</v>
      </c>
      <c r="K33" s="191">
        <v>0</v>
      </c>
      <c r="L33" s="339"/>
      <c r="M33" s="340"/>
      <c r="N33" s="341" t="s">
        <v>162</v>
      </c>
      <c r="O33" s="196" t="s">
        <v>163</v>
      </c>
      <c r="P33" s="197"/>
      <c r="Q33" s="196"/>
      <c r="R33" s="197"/>
      <c r="S33" s="198"/>
      <c r="T33" s="197"/>
      <c r="U33" s="342"/>
      <c r="V33" s="199" t="s">
        <v>164</v>
      </c>
      <c r="W33" s="196" t="s">
        <v>165</v>
      </c>
      <c r="X33" s="200"/>
      <c r="Y33" s="196"/>
      <c r="Z33" s="197"/>
      <c r="AA33" s="201"/>
    </row>
    <row r="34" spans="1:27" ht="43.5" customHeight="1" x14ac:dyDescent="0.25">
      <c r="A34" s="156"/>
      <c r="B34" s="157"/>
      <c r="C34" s="157"/>
      <c r="D34" s="157"/>
      <c r="E34" s="336" t="s">
        <v>167</v>
      </c>
      <c r="F34" s="157"/>
      <c r="G34" s="157"/>
      <c r="H34" s="337"/>
      <c r="I34" s="338"/>
      <c r="J34" s="192">
        <f t="shared" si="8"/>
        <v>0</v>
      </c>
      <c r="K34" s="191">
        <v>0</v>
      </c>
      <c r="L34" s="339"/>
      <c r="M34" s="340"/>
      <c r="N34" s="341" t="s">
        <v>162</v>
      </c>
      <c r="O34" s="196" t="s">
        <v>163</v>
      </c>
      <c r="P34" s="197"/>
      <c r="Q34" s="196"/>
      <c r="R34" s="197"/>
      <c r="S34" s="198"/>
      <c r="T34" s="197"/>
      <c r="U34" s="342"/>
      <c r="V34" s="199" t="s">
        <v>164</v>
      </c>
      <c r="W34" s="196" t="s">
        <v>165</v>
      </c>
      <c r="X34" s="200"/>
      <c r="Y34" s="196"/>
      <c r="Z34" s="197"/>
      <c r="AA34" s="201"/>
    </row>
    <row r="35" spans="1:27" ht="43.5" customHeight="1" x14ac:dyDescent="0.25">
      <c r="A35" s="156"/>
      <c r="B35" s="157"/>
      <c r="C35" s="157"/>
      <c r="D35" s="157"/>
      <c r="E35" s="145" t="s">
        <v>168</v>
      </c>
      <c r="F35" s="343"/>
      <c r="G35" s="343"/>
      <c r="H35" s="344"/>
      <c r="I35" s="345"/>
      <c r="J35" s="192">
        <f t="shared" si="8"/>
        <v>2550000</v>
      </c>
      <c r="K35" s="191">
        <v>3000000</v>
      </c>
      <c r="L35" s="346"/>
      <c r="M35" s="347"/>
      <c r="N35" s="341" t="s">
        <v>169</v>
      </c>
      <c r="O35" s="196" t="s">
        <v>170</v>
      </c>
      <c r="P35" s="197"/>
      <c r="Q35" s="196"/>
      <c r="R35" s="197"/>
      <c r="S35" s="198"/>
      <c r="T35" s="197"/>
      <c r="U35" s="342"/>
      <c r="V35" s="199" t="s">
        <v>164</v>
      </c>
      <c r="W35" s="196" t="s">
        <v>165</v>
      </c>
      <c r="X35" s="200"/>
      <c r="Y35" s="196"/>
      <c r="Z35" s="197"/>
      <c r="AA35" s="201"/>
    </row>
    <row r="36" spans="1:27" ht="39.75" customHeight="1" x14ac:dyDescent="0.25">
      <c r="A36" s="156"/>
      <c r="B36" s="157"/>
      <c r="C36" s="157"/>
      <c r="D36" s="157"/>
      <c r="E36" s="348" t="s">
        <v>171</v>
      </c>
      <c r="F36" s="234" t="s">
        <v>23</v>
      </c>
      <c r="G36" s="234" t="s">
        <v>172</v>
      </c>
      <c r="H36" s="235">
        <f>'[1]ΣΠ-ΕΣ-ΠΠ (19.05.21)'!G158</f>
        <v>4250000</v>
      </c>
      <c r="I36" s="236">
        <f>'[1]ΣΠ-ΕΣ-ΠΠ (19.05.21)'!I158</f>
        <v>5000000</v>
      </c>
      <c r="J36" s="192">
        <f t="shared" si="8"/>
        <v>0</v>
      </c>
      <c r="K36" s="191">
        <v>0</v>
      </c>
      <c r="L36" s="238">
        <f>H36-J36-J37</f>
        <v>4250000</v>
      </c>
      <c r="M36" s="239">
        <f>I36-K36-K37</f>
        <v>5000000</v>
      </c>
      <c r="N36" s="341" t="s">
        <v>162</v>
      </c>
      <c r="O36" s="196" t="s">
        <v>163</v>
      </c>
      <c r="P36" s="197"/>
      <c r="Q36" s="196"/>
      <c r="R36" s="197"/>
      <c r="S36" s="198"/>
      <c r="T36" s="197"/>
      <c r="U36" s="342"/>
      <c r="V36" s="199" t="s">
        <v>164</v>
      </c>
      <c r="W36" s="196" t="s">
        <v>165</v>
      </c>
      <c r="X36" s="200"/>
      <c r="Y36" s="196"/>
      <c r="Z36" s="197"/>
      <c r="AA36" s="201"/>
    </row>
    <row r="37" spans="1:27" ht="49.5" customHeight="1" thickBot="1" x14ac:dyDescent="0.3">
      <c r="A37" s="285"/>
      <c r="B37" s="248"/>
      <c r="C37" s="248"/>
      <c r="D37" s="248"/>
      <c r="E37" s="349" t="s">
        <v>173</v>
      </c>
      <c r="F37" s="248"/>
      <c r="G37" s="248"/>
      <c r="H37" s="350"/>
      <c r="I37" s="351"/>
      <c r="J37" s="352">
        <f t="shared" si="8"/>
        <v>0</v>
      </c>
      <c r="K37" s="353">
        <v>0</v>
      </c>
      <c r="L37" s="354"/>
      <c r="M37" s="355"/>
      <c r="N37" s="356" t="s">
        <v>169</v>
      </c>
      <c r="O37" s="357" t="s">
        <v>170</v>
      </c>
      <c r="P37" s="358"/>
      <c r="Q37" s="357"/>
      <c r="R37" s="358"/>
      <c r="S37" s="359"/>
      <c r="T37" s="358"/>
      <c r="U37" s="360"/>
      <c r="V37" s="361" t="s">
        <v>164</v>
      </c>
      <c r="W37" s="357" t="s">
        <v>165</v>
      </c>
      <c r="X37" s="362"/>
      <c r="Y37" s="357"/>
      <c r="Z37" s="358"/>
      <c r="AA37" s="363"/>
    </row>
    <row r="38" spans="1:27" ht="38.25" customHeight="1" thickBot="1" x14ac:dyDescent="0.3">
      <c r="A38" s="127"/>
      <c r="B38" s="128"/>
      <c r="C38" s="128"/>
      <c r="D38" s="128"/>
      <c r="E38" s="129"/>
      <c r="F38" s="128"/>
      <c r="G38" s="129" t="s">
        <v>174</v>
      </c>
      <c r="H38" s="130">
        <f t="shared" ref="H38:M38" si="10">SUM(H25:H37)</f>
        <v>71147514</v>
      </c>
      <c r="I38" s="130">
        <f t="shared" si="10"/>
        <v>83702958</v>
      </c>
      <c r="J38" s="130">
        <f t="shared" si="10"/>
        <v>33150000</v>
      </c>
      <c r="K38" s="264">
        <f>SUM(K25:K37)</f>
        <v>39000000</v>
      </c>
      <c r="L38" s="265">
        <f t="shared" si="10"/>
        <v>42247514</v>
      </c>
      <c r="M38" s="264">
        <f t="shared" si="10"/>
        <v>49702958</v>
      </c>
      <c r="N38" s="134"/>
      <c r="O38" s="135"/>
      <c r="P38" s="136"/>
      <c r="Q38" s="135"/>
      <c r="R38" s="136"/>
      <c r="S38" s="137"/>
      <c r="T38" s="136"/>
      <c r="U38" s="137"/>
      <c r="V38" s="138"/>
      <c r="W38" s="135"/>
      <c r="X38" s="139"/>
      <c r="Y38" s="135"/>
      <c r="Z38" s="136"/>
      <c r="AA38" s="140"/>
    </row>
    <row r="39" spans="1:27" ht="63.75" customHeight="1" x14ac:dyDescent="0.25">
      <c r="A39" s="364" t="s">
        <v>175</v>
      </c>
      <c r="B39" s="364" t="s">
        <v>176</v>
      </c>
      <c r="C39" s="364" t="s">
        <v>177</v>
      </c>
      <c r="D39" s="364" t="s">
        <v>178</v>
      </c>
      <c r="E39" s="365" t="s">
        <v>179</v>
      </c>
      <c r="F39" s="366" t="s">
        <v>23</v>
      </c>
      <c r="G39" s="278" t="s">
        <v>180</v>
      </c>
      <c r="H39" s="303">
        <f t="shared" ref="H39:H44" si="11">I39*0.85</f>
        <v>12070000</v>
      </c>
      <c r="I39" s="367">
        <f>('[1]ΣΠ-ΕΣ-ΠΠ (19.05.21)'!I211+'[1]ΣΠ-ΕΣ-ΠΠ (19.05.21)'!I212+'[1]ΣΠ-ΕΣ-ΠΠ (19.05.21)'!I213+'[1]ΣΠ-ΕΣ-ΠΠ (19.05.21)'!I214+'[1]ΣΠ-ΕΣ-ΠΠ (19.05.21)'!I216+'[1]ΣΠ-ΕΣ-ΠΠ (19.05.21)'!I217+'[1]ΣΠ-ΕΣ-ΠΠ (19.05.21)'!I218+'[1]ΣΠ-ΕΣ-ΠΠ (19.05.21)'!I219+'[1]ΣΠ-ΕΣ-ΠΠ (19.05.21)'!I220+'[1]ΣΠ-ΕΣ-ΠΠ (19.05.21)'!I221+'[1]ΣΠ-ΕΣ-ΠΠ (19.05.21)'!I222+'[1]ΣΠ-ΕΣ-ΠΠ (19.05.21)'!I223+'[1]ΣΠ-ΕΣ-ΠΠ (19.05.21)'!I224+'[1]ΣΠ-ΕΣ-ΠΠ (19.05.21)'!I225+'[1]ΣΠ-ΕΣ-ΠΠ (19.05.21)'!I226)/5</f>
        <v>14200000</v>
      </c>
      <c r="J39" s="192">
        <f t="shared" ref="J39:J45" si="12">0.85*K39</f>
        <v>0</v>
      </c>
      <c r="K39" s="191">
        <v>0</v>
      </c>
      <c r="L39" s="193">
        <f t="shared" ref="L39:M45" si="13">H39-J39</f>
        <v>12070000</v>
      </c>
      <c r="M39" s="194">
        <f t="shared" si="13"/>
        <v>14200000</v>
      </c>
      <c r="N39" s="307" t="s">
        <v>181</v>
      </c>
      <c r="O39" s="274" t="s">
        <v>83</v>
      </c>
      <c r="P39" s="275" t="s">
        <v>182</v>
      </c>
      <c r="Q39" s="274" t="s">
        <v>85</v>
      </c>
      <c r="R39" s="275" t="s">
        <v>183</v>
      </c>
      <c r="S39" s="276" t="s">
        <v>184</v>
      </c>
      <c r="T39" s="275" t="s">
        <v>185</v>
      </c>
      <c r="U39" s="276" t="s">
        <v>186</v>
      </c>
      <c r="V39" s="307" t="s">
        <v>187</v>
      </c>
      <c r="W39" s="274" t="s">
        <v>188</v>
      </c>
      <c r="X39" s="306" t="s">
        <v>189</v>
      </c>
      <c r="Y39" s="274" t="s">
        <v>190</v>
      </c>
      <c r="Z39" s="275"/>
      <c r="AA39" s="308"/>
    </row>
    <row r="40" spans="1:27" ht="63.75" customHeight="1" x14ac:dyDescent="0.25">
      <c r="A40" s="368"/>
      <c r="B40" s="368"/>
      <c r="C40" s="368"/>
      <c r="D40" s="368"/>
      <c r="E40" s="369" t="s">
        <v>191</v>
      </c>
      <c r="F40" s="370" t="s">
        <v>23</v>
      </c>
      <c r="G40" s="325"/>
      <c r="H40" s="190">
        <f t="shared" si="11"/>
        <v>12070000</v>
      </c>
      <c r="I40" s="231">
        <f>('[1]ΣΠ-ΕΣ-ΠΠ (19.05.21)'!I211+'[1]ΣΠ-ΕΣ-ΠΠ (19.05.21)'!I212+'[1]ΣΠ-ΕΣ-ΠΠ (19.05.21)'!I213+'[1]ΣΠ-ΕΣ-ΠΠ (19.05.21)'!I214+'[1]ΣΠ-ΕΣ-ΠΠ (19.05.21)'!I216+'[1]ΣΠ-ΕΣ-ΠΠ (19.05.21)'!I217+'[1]ΣΠ-ΕΣ-ΠΠ (19.05.21)'!I218+'[1]ΣΠ-ΕΣ-ΠΠ (19.05.21)'!I219+'[1]ΣΠ-ΕΣ-ΠΠ (19.05.21)'!I220+'[1]ΣΠ-ΕΣ-ΠΠ (19.05.21)'!I221+'[1]ΣΠ-ΕΣ-ΠΠ (19.05.21)'!I222+'[1]ΣΠ-ΕΣ-ΠΠ (19.05.21)'!I223+'[1]ΣΠ-ΕΣ-ΠΠ (19.05.21)'!I224+'[1]ΣΠ-ΕΣ-ΠΠ (19.05.21)'!I225+'[1]ΣΠ-ΕΣ-ΠΠ (19.05.21)'!I226)/5</f>
        <v>14200000</v>
      </c>
      <c r="J40" s="192">
        <f t="shared" si="12"/>
        <v>0</v>
      </c>
      <c r="K40" s="191">
        <v>0</v>
      </c>
      <c r="L40" s="193">
        <f t="shared" si="13"/>
        <v>12070000</v>
      </c>
      <c r="M40" s="194">
        <f t="shared" si="13"/>
        <v>14200000</v>
      </c>
      <c r="N40" s="199" t="s">
        <v>181</v>
      </c>
      <c r="O40" s="196" t="s">
        <v>83</v>
      </c>
      <c r="P40" s="197" t="s">
        <v>182</v>
      </c>
      <c r="Q40" s="196" t="s">
        <v>85</v>
      </c>
      <c r="R40" s="197" t="s">
        <v>183</v>
      </c>
      <c r="S40" s="198" t="s">
        <v>184</v>
      </c>
      <c r="T40" s="197" t="s">
        <v>185</v>
      </c>
      <c r="U40" s="198" t="s">
        <v>186</v>
      </c>
      <c r="V40" s="199" t="s">
        <v>187</v>
      </c>
      <c r="W40" s="196" t="s">
        <v>188</v>
      </c>
      <c r="X40" s="200" t="s">
        <v>189</v>
      </c>
      <c r="Y40" s="196" t="s">
        <v>190</v>
      </c>
      <c r="Z40" s="197"/>
      <c r="AA40" s="201"/>
    </row>
    <row r="41" spans="1:27" ht="63.75" customHeight="1" x14ac:dyDescent="0.25">
      <c r="A41" s="368"/>
      <c r="B41" s="368"/>
      <c r="C41" s="368"/>
      <c r="D41" s="368"/>
      <c r="E41" s="369" t="s">
        <v>192</v>
      </c>
      <c r="F41" s="370" t="s">
        <v>23</v>
      </c>
      <c r="G41" s="325"/>
      <c r="H41" s="190">
        <f t="shared" si="11"/>
        <v>12070000</v>
      </c>
      <c r="I41" s="231">
        <f>('[1]ΣΠ-ΕΣ-ΠΠ (19.05.21)'!I211+'[1]ΣΠ-ΕΣ-ΠΠ (19.05.21)'!I212+'[1]ΣΠ-ΕΣ-ΠΠ (19.05.21)'!I213+'[1]ΣΠ-ΕΣ-ΠΠ (19.05.21)'!I214+'[1]ΣΠ-ΕΣ-ΠΠ (19.05.21)'!I216+'[1]ΣΠ-ΕΣ-ΠΠ (19.05.21)'!I217+'[1]ΣΠ-ΕΣ-ΠΠ (19.05.21)'!I218+'[1]ΣΠ-ΕΣ-ΠΠ (19.05.21)'!I219+'[1]ΣΠ-ΕΣ-ΠΠ (19.05.21)'!I220+'[1]ΣΠ-ΕΣ-ΠΠ (19.05.21)'!I221+'[1]ΣΠ-ΕΣ-ΠΠ (19.05.21)'!I222+'[1]ΣΠ-ΕΣ-ΠΠ (19.05.21)'!I223+'[1]ΣΠ-ΕΣ-ΠΠ (19.05.21)'!I224+'[1]ΣΠ-ΕΣ-ΠΠ (19.05.21)'!I225+'[1]ΣΠ-ΕΣ-ΠΠ (19.05.21)'!I226)/5</f>
        <v>14200000</v>
      </c>
      <c r="J41" s="192">
        <f t="shared" si="12"/>
        <v>0</v>
      </c>
      <c r="K41" s="191">
        <v>0</v>
      </c>
      <c r="L41" s="193">
        <f t="shared" si="13"/>
        <v>12070000</v>
      </c>
      <c r="M41" s="194">
        <f t="shared" si="13"/>
        <v>14200000</v>
      </c>
      <c r="N41" s="199" t="s">
        <v>181</v>
      </c>
      <c r="O41" s="196" t="s">
        <v>83</v>
      </c>
      <c r="P41" s="197" t="s">
        <v>182</v>
      </c>
      <c r="Q41" s="196" t="s">
        <v>85</v>
      </c>
      <c r="R41" s="197" t="s">
        <v>183</v>
      </c>
      <c r="S41" s="198" t="s">
        <v>184</v>
      </c>
      <c r="T41" s="197" t="s">
        <v>185</v>
      </c>
      <c r="U41" s="198" t="s">
        <v>186</v>
      </c>
      <c r="V41" s="199" t="s">
        <v>187</v>
      </c>
      <c r="W41" s="196" t="s">
        <v>188</v>
      </c>
      <c r="X41" s="200" t="s">
        <v>189</v>
      </c>
      <c r="Y41" s="196" t="s">
        <v>190</v>
      </c>
      <c r="Z41" s="197"/>
      <c r="AA41" s="201"/>
    </row>
    <row r="42" spans="1:27" ht="63.75" x14ac:dyDescent="0.25">
      <c r="A42" s="368"/>
      <c r="B42" s="368"/>
      <c r="C42" s="368"/>
      <c r="D42" s="368"/>
      <c r="E42" s="369" t="s">
        <v>193</v>
      </c>
      <c r="F42" s="370" t="s">
        <v>23</v>
      </c>
      <c r="G42" s="325"/>
      <c r="H42" s="190">
        <f t="shared" si="11"/>
        <v>12070000</v>
      </c>
      <c r="I42" s="231">
        <f>('[1]ΣΠ-ΕΣ-ΠΠ (19.05.21)'!I211+'[1]ΣΠ-ΕΣ-ΠΠ (19.05.21)'!I212+'[1]ΣΠ-ΕΣ-ΠΠ (19.05.21)'!I213+'[1]ΣΠ-ΕΣ-ΠΠ (19.05.21)'!I214+'[1]ΣΠ-ΕΣ-ΠΠ (19.05.21)'!I216+'[1]ΣΠ-ΕΣ-ΠΠ (19.05.21)'!I217+'[1]ΣΠ-ΕΣ-ΠΠ (19.05.21)'!I218+'[1]ΣΠ-ΕΣ-ΠΠ (19.05.21)'!I219+'[1]ΣΠ-ΕΣ-ΠΠ (19.05.21)'!I220+'[1]ΣΠ-ΕΣ-ΠΠ (19.05.21)'!I221+'[1]ΣΠ-ΕΣ-ΠΠ (19.05.21)'!I222+'[1]ΣΠ-ΕΣ-ΠΠ (19.05.21)'!I223+'[1]ΣΠ-ΕΣ-ΠΠ (19.05.21)'!I224+'[1]ΣΠ-ΕΣ-ΠΠ (19.05.21)'!I225+'[1]ΣΠ-ΕΣ-ΠΠ (19.05.21)'!I226)/5</f>
        <v>14200000</v>
      </c>
      <c r="J42" s="192">
        <f t="shared" si="12"/>
        <v>0</v>
      </c>
      <c r="K42" s="191">
        <v>0</v>
      </c>
      <c r="L42" s="193">
        <f t="shared" si="13"/>
        <v>12070000</v>
      </c>
      <c r="M42" s="194">
        <f t="shared" si="13"/>
        <v>14200000</v>
      </c>
      <c r="N42" s="199" t="s">
        <v>181</v>
      </c>
      <c r="O42" s="196" t="s">
        <v>83</v>
      </c>
      <c r="P42" s="197" t="s">
        <v>182</v>
      </c>
      <c r="Q42" s="196" t="s">
        <v>85</v>
      </c>
      <c r="R42" s="197" t="s">
        <v>183</v>
      </c>
      <c r="S42" s="198" t="s">
        <v>184</v>
      </c>
      <c r="T42" s="197" t="s">
        <v>185</v>
      </c>
      <c r="U42" s="198" t="s">
        <v>186</v>
      </c>
      <c r="V42" s="199" t="s">
        <v>187</v>
      </c>
      <c r="W42" s="196" t="s">
        <v>188</v>
      </c>
      <c r="X42" s="200" t="s">
        <v>189</v>
      </c>
      <c r="Y42" s="196" t="s">
        <v>190</v>
      </c>
      <c r="Z42" s="197"/>
      <c r="AA42" s="201"/>
    </row>
    <row r="43" spans="1:27" ht="63.75" customHeight="1" x14ac:dyDescent="0.25">
      <c r="A43" s="368"/>
      <c r="B43" s="368"/>
      <c r="C43" s="371"/>
      <c r="D43" s="371"/>
      <c r="E43" s="372" t="s">
        <v>194</v>
      </c>
      <c r="F43" s="373" t="s">
        <v>23</v>
      </c>
      <c r="G43" s="258"/>
      <c r="H43" s="205">
        <f t="shared" si="11"/>
        <v>12070000</v>
      </c>
      <c r="I43" s="206">
        <f>('[1]ΣΠ-ΕΣ-ΠΠ (19.05.21)'!I211+'[1]ΣΠ-ΕΣ-ΠΠ (19.05.21)'!I212+'[1]ΣΠ-ΕΣ-ΠΠ (19.05.21)'!I213+'[1]ΣΠ-ΕΣ-ΠΠ (19.05.21)'!I214+'[1]ΣΠ-ΕΣ-ΠΠ (19.05.21)'!I216+'[1]ΣΠ-ΕΣ-ΠΠ (19.05.21)'!I217+'[1]ΣΠ-ΕΣ-ΠΠ (19.05.21)'!I218+'[1]ΣΠ-ΕΣ-ΠΠ (19.05.21)'!I219+'[1]ΣΠ-ΕΣ-ΠΠ (19.05.21)'!I220+'[1]ΣΠ-ΕΣ-ΠΠ (19.05.21)'!I221+'[1]ΣΠ-ΕΣ-ΠΠ (19.05.21)'!I222+'[1]ΣΠ-ΕΣ-ΠΠ (19.05.21)'!I223+'[1]ΣΠ-ΕΣ-ΠΠ (19.05.21)'!I224+'[1]ΣΠ-ΕΣ-ΠΠ (19.05.21)'!I225+'[1]ΣΠ-ΕΣ-ΠΠ (19.05.21)'!I226)/5</f>
        <v>14200000</v>
      </c>
      <c r="J43" s="207">
        <f t="shared" si="12"/>
        <v>0</v>
      </c>
      <c r="K43" s="206">
        <v>0</v>
      </c>
      <c r="L43" s="208">
        <f t="shared" si="13"/>
        <v>12070000</v>
      </c>
      <c r="M43" s="209">
        <f t="shared" si="13"/>
        <v>14200000</v>
      </c>
      <c r="N43" s="374" t="s">
        <v>181</v>
      </c>
      <c r="O43" s="245" t="s">
        <v>83</v>
      </c>
      <c r="P43" s="375" t="s">
        <v>182</v>
      </c>
      <c r="Q43" s="245" t="s">
        <v>85</v>
      </c>
      <c r="R43" s="375" t="s">
        <v>183</v>
      </c>
      <c r="S43" s="376" t="s">
        <v>184</v>
      </c>
      <c r="T43" s="212" t="s">
        <v>185</v>
      </c>
      <c r="U43" s="213" t="s">
        <v>186</v>
      </c>
      <c r="V43" s="214" t="s">
        <v>187</v>
      </c>
      <c r="W43" s="211" t="s">
        <v>188</v>
      </c>
      <c r="X43" s="215" t="s">
        <v>189</v>
      </c>
      <c r="Y43" s="211" t="s">
        <v>190</v>
      </c>
      <c r="Z43" s="212"/>
      <c r="AA43" s="216"/>
    </row>
    <row r="44" spans="1:27" ht="48" customHeight="1" x14ac:dyDescent="0.25">
      <c r="A44" s="368"/>
      <c r="B44" s="368"/>
      <c r="C44" s="377" t="s">
        <v>195</v>
      </c>
      <c r="D44" s="377" t="s">
        <v>196</v>
      </c>
      <c r="E44" s="369" t="s">
        <v>197</v>
      </c>
      <c r="F44" s="370" t="s">
        <v>23</v>
      </c>
      <c r="G44" s="317" t="s">
        <v>198</v>
      </c>
      <c r="H44" s="190">
        <f t="shared" si="11"/>
        <v>18017474.649999999</v>
      </c>
      <c r="I44" s="147">
        <f>('[1]ΣΠ-ΕΣ-ΠΠ (19.05.21)'!I227+'[1]ΣΠ-ΕΣ-ΠΠ (19.05.21)'!I228+'[1]ΣΠ-ΕΣ-ΠΠ (19.05.21)'!I229+'[1]ΣΠ-ΕΣ-ΠΠ (19.05.21)'!I230+'[1]ΣΠ-ΕΣ-ΠΠ (19.05.21)'!I232+'[1]ΣΠ-ΕΣ-ΠΠ (19.05.21)'!I233+'[1]ΣΠ-ΕΣ-ΠΠ (19.05.21)'!I234+'[1]ΣΠ-ΕΣ-ΠΠ (19.05.21)'!I235+'[1]ΣΠ-ΕΣ-ΠΠ (19.05.21)'!I236+'[1]ΣΠ-ΕΣ-ΠΠ (19.05.21)'!I237+'[1]ΣΠ-ΕΣ-ΠΠ (19.05.21)'!I238+'[1]ΣΠ-ΕΣ-ΠΠ (19.05.21)'!I239+'[1]ΣΠ-ΕΣ-ΠΠ (19.05.21)'!I240+'[1]ΣΠ-ΕΣ-ΠΠ (19.05.21)'!I241+'[1]ΣΠ-ΕΣ-ΠΠ (19.05.21)'!I242+'[1]ΣΠ-ΕΣ-ΠΠ (19.05.21)'!I243+'[1]ΣΠ-ΕΣ-ΠΠ (19.05.21)'!I244+'[1]ΣΠ-ΕΣ-ΠΠ (19.05.21)'!I245+'[1]ΣΠ-ΕΣ-ΠΠ (19.05.21)'!I246+'[1]ΣΠ-ΕΣ-ΠΠ (19.05.21)'!I247)/2</f>
        <v>21197029</v>
      </c>
      <c r="J44" s="192">
        <f t="shared" si="12"/>
        <v>0</v>
      </c>
      <c r="K44" s="191">
        <v>0</v>
      </c>
      <c r="L44" s="193">
        <f t="shared" si="13"/>
        <v>18017474.649999999</v>
      </c>
      <c r="M44" s="194">
        <f t="shared" si="13"/>
        <v>21197029</v>
      </c>
      <c r="N44" s="185" t="s">
        <v>182</v>
      </c>
      <c r="O44" s="182" t="s">
        <v>85</v>
      </c>
      <c r="P44" s="183" t="s">
        <v>183</v>
      </c>
      <c r="Q44" s="184" t="s">
        <v>184</v>
      </c>
      <c r="R44" s="183" t="s">
        <v>185</v>
      </c>
      <c r="S44" s="182" t="s">
        <v>186</v>
      </c>
      <c r="T44" s="223" t="s">
        <v>162</v>
      </c>
      <c r="U44" s="224" t="s">
        <v>199</v>
      </c>
      <c r="V44" s="225" t="s">
        <v>200</v>
      </c>
      <c r="W44" s="222" t="s">
        <v>190</v>
      </c>
      <c r="X44" s="226"/>
      <c r="Y44" s="222"/>
      <c r="Z44" s="223"/>
      <c r="AA44" s="227"/>
    </row>
    <row r="45" spans="1:27" ht="38.25" customHeight="1" thickBot="1" x14ac:dyDescent="0.3">
      <c r="A45" s="368"/>
      <c r="B45" s="368"/>
      <c r="C45" s="378"/>
      <c r="D45" s="378"/>
      <c r="E45" s="379" t="s">
        <v>201</v>
      </c>
      <c r="F45" s="380" t="s">
        <v>23</v>
      </c>
      <c r="G45" s="381"/>
      <c r="H45" s="382">
        <f>I45*0.85-1</f>
        <v>18017473.649999999</v>
      </c>
      <c r="I45" s="231">
        <f>('[1]ΣΠ-ΕΣ-ΠΠ (19.05.21)'!I227+'[1]ΣΠ-ΕΣ-ΠΠ (19.05.21)'!I228+'[1]ΣΠ-ΕΣ-ΠΠ (19.05.21)'!I229+'[1]ΣΠ-ΕΣ-ΠΠ (19.05.21)'!I230+'[1]ΣΠ-ΕΣ-ΠΠ (19.05.21)'!I232+'[1]ΣΠ-ΕΣ-ΠΠ (19.05.21)'!I233+'[1]ΣΠ-ΕΣ-ΠΠ (19.05.21)'!I234+'[1]ΣΠ-ΕΣ-ΠΠ (19.05.21)'!I235+'[1]ΣΠ-ΕΣ-ΠΠ (19.05.21)'!I236+'[1]ΣΠ-ΕΣ-ΠΠ (19.05.21)'!I237+'[1]ΣΠ-ΕΣ-ΠΠ (19.05.21)'!I238+'[1]ΣΠ-ΕΣ-ΠΠ (19.05.21)'!I239+'[1]ΣΠ-ΕΣ-ΠΠ (19.05.21)'!I240+'[1]ΣΠ-ΕΣ-ΠΠ (19.05.21)'!I241+'[1]ΣΠ-ΕΣ-ΠΠ (19.05.21)'!I242+'[1]ΣΠ-ΕΣ-ΠΠ (19.05.21)'!I243+'[1]ΣΠ-ΕΣ-ΠΠ (19.05.21)'!I244+'[1]ΣΠ-ΕΣ-ΠΠ (19.05.21)'!I245+'[1]ΣΠ-ΕΣ-ΠΠ (19.05.21)'!I246+'[1]ΣΠ-ΕΣ-ΠΠ (19.05.21)'!I247)/2</f>
        <v>21197029</v>
      </c>
      <c r="J45" s="192">
        <f t="shared" si="12"/>
        <v>0</v>
      </c>
      <c r="K45" s="191">
        <v>0</v>
      </c>
      <c r="L45" s="193">
        <f t="shared" si="13"/>
        <v>18017473.649999999</v>
      </c>
      <c r="M45" s="194">
        <f t="shared" si="13"/>
        <v>21197029</v>
      </c>
      <c r="N45" s="185" t="s">
        <v>182</v>
      </c>
      <c r="O45" s="182" t="s">
        <v>85</v>
      </c>
      <c r="P45" s="183" t="s">
        <v>183</v>
      </c>
      <c r="Q45" s="184" t="s">
        <v>184</v>
      </c>
      <c r="R45" s="183" t="s">
        <v>185</v>
      </c>
      <c r="S45" s="182" t="s">
        <v>186</v>
      </c>
      <c r="T45" s="223" t="s">
        <v>162</v>
      </c>
      <c r="U45" s="224" t="s">
        <v>199</v>
      </c>
      <c r="V45" s="225" t="s">
        <v>200</v>
      </c>
      <c r="W45" s="222" t="s">
        <v>190</v>
      </c>
      <c r="X45" s="200"/>
      <c r="Y45" s="196"/>
      <c r="Z45" s="197"/>
      <c r="AA45" s="201"/>
    </row>
    <row r="46" spans="1:27" ht="33" customHeight="1" thickBot="1" x14ac:dyDescent="0.3">
      <c r="A46" s="128"/>
      <c r="B46" s="128"/>
      <c r="C46" s="128"/>
      <c r="D46" s="128"/>
      <c r="E46" s="129"/>
      <c r="F46" s="128"/>
      <c r="G46" s="129" t="s">
        <v>202</v>
      </c>
      <c r="H46" s="130">
        <f t="shared" ref="H46:M46" si="14">SUM(H39:H45)</f>
        <v>96384948.300000012</v>
      </c>
      <c r="I46" s="130">
        <f t="shared" si="14"/>
        <v>113394058</v>
      </c>
      <c r="J46" s="130">
        <f t="shared" si="14"/>
        <v>0</v>
      </c>
      <c r="K46" s="264">
        <f t="shared" si="14"/>
        <v>0</v>
      </c>
      <c r="L46" s="265">
        <f t="shared" si="14"/>
        <v>96384948.300000012</v>
      </c>
      <c r="M46" s="264">
        <f t="shared" si="14"/>
        <v>113394058</v>
      </c>
      <c r="N46" s="134"/>
      <c r="O46" s="135"/>
      <c r="P46" s="136"/>
      <c r="Q46" s="135"/>
      <c r="R46" s="136"/>
      <c r="S46" s="137"/>
      <c r="T46" s="136"/>
      <c r="U46" s="137"/>
      <c r="V46" s="138"/>
      <c r="W46" s="135"/>
      <c r="X46" s="139"/>
      <c r="Y46" s="135"/>
      <c r="Z46" s="136"/>
      <c r="AA46" s="140"/>
    </row>
    <row r="47" spans="1:27" ht="25.5" x14ac:dyDescent="0.25">
      <c r="A47" s="364" t="s">
        <v>203</v>
      </c>
      <c r="B47" s="383"/>
      <c r="C47" s="364"/>
      <c r="D47" s="364" t="s">
        <v>204</v>
      </c>
      <c r="E47" s="365" t="s">
        <v>205</v>
      </c>
      <c r="F47" s="366" t="s">
        <v>23</v>
      </c>
      <c r="G47" s="274" t="s">
        <v>206</v>
      </c>
      <c r="H47" s="303">
        <f>'[1]ΣΠ-ΕΣ-ΠΠ (19.05.21)'!G257</f>
        <v>2975000</v>
      </c>
      <c r="I47" s="367">
        <f>'[1]ΣΠ-ΕΣ-ΠΠ (19.05.21)'!I257</f>
        <v>3500000</v>
      </c>
      <c r="J47" s="192">
        <f t="shared" ref="J47:J53" si="15">0.85*K47</f>
        <v>0</v>
      </c>
      <c r="K47" s="191">
        <v>0</v>
      </c>
      <c r="L47" s="193">
        <f t="shared" ref="L47:M49" si="16">H47-J47</f>
        <v>2975000</v>
      </c>
      <c r="M47" s="194">
        <f t="shared" si="16"/>
        <v>3500000</v>
      </c>
      <c r="N47" s="307" t="s">
        <v>207</v>
      </c>
      <c r="O47" s="274" t="s">
        <v>208</v>
      </c>
      <c r="P47" s="275" t="s">
        <v>209</v>
      </c>
      <c r="Q47" s="274" t="s">
        <v>210</v>
      </c>
      <c r="R47" s="275"/>
      <c r="S47" s="276"/>
      <c r="T47" s="275"/>
      <c r="U47" s="276"/>
      <c r="V47" s="307"/>
      <c r="W47" s="274"/>
      <c r="X47" s="306"/>
      <c r="Y47" s="274"/>
      <c r="Z47" s="275"/>
      <c r="AA47" s="308"/>
    </row>
    <row r="48" spans="1:27" ht="25.5" x14ac:dyDescent="0.25">
      <c r="A48" s="368"/>
      <c r="B48" s="384"/>
      <c r="C48" s="368"/>
      <c r="D48" s="368"/>
      <c r="E48" s="369" t="s">
        <v>211</v>
      </c>
      <c r="F48" s="370" t="s">
        <v>23</v>
      </c>
      <c r="G48" s="196" t="s">
        <v>212</v>
      </c>
      <c r="H48" s="190">
        <f>I48*0.85</f>
        <v>1275000</v>
      </c>
      <c r="I48" s="231">
        <f>'[1]ΣΠ-ΕΣ-ΠΠ (19.05.21)'!I258</f>
        <v>1500000</v>
      </c>
      <c r="J48" s="192">
        <f t="shared" si="15"/>
        <v>0</v>
      </c>
      <c r="K48" s="191">
        <v>0</v>
      </c>
      <c r="L48" s="193">
        <f t="shared" si="16"/>
        <v>1275000</v>
      </c>
      <c r="M48" s="194">
        <f t="shared" si="16"/>
        <v>1500000</v>
      </c>
      <c r="N48" s="199" t="s">
        <v>213</v>
      </c>
      <c r="O48" s="196" t="s">
        <v>214</v>
      </c>
      <c r="P48" s="197" t="s">
        <v>215</v>
      </c>
      <c r="Q48" s="196" t="s">
        <v>216</v>
      </c>
      <c r="R48" s="197"/>
      <c r="S48" s="198"/>
      <c r="T48" s="197"/>
      <c r="U48" s="198"/>
      <c r="V48" s="199"/>
      <c r="W48" s="196"/>
      <c r="X48" s="200"/>
      <c r="Y48" s="196"/>
      <c r="Z48" s="197"/>
      <c r="AA48" s="201"/>
    </row>
    <row r="49" spans="1:27" ht="25.5" x14ac:dyDescent="0.25">
      <c r="A49" s="368"/>
      <c r="B49" s="384"/>
      <c r="C49" s="368"/>
      <c r="D49" s="368"/>
      <c r="E49" s="369" t="s">
        <v>217</v>
      </c>
      <c r="F49" s="370" t="s">
        <v>23</v>
      </c>
      <c r="G49" s="196" t="s">
        <v>218</v>
      </c>
      <c r="H49" s="190">
        <f>I49*0.85</f>
        <v>1690984.05</v>
      </c>
      <c r="I49" s="231">
        <f>'[1]ΣΠ-ΕΣ-ΠΠ (19.05.21)'!I259</f>
        <v>1989393</v>
      </c>
      <c r="J49" s="192">
        <f t="shared" si="15"/>
        <v>0</v>
      </c>
      <c r="K49" s="191">
        <v>0</v>
      </c>
      <c r="L49" s="193">
        <f t="shared" si="16"/>
        <v>1690984.05</v>
      </c>
      <c r="M49" s="194">
        <f t="shared" si="16"/>
        <v>1989393</v>
      </c>
      <c r="N49" s="197" t="s">
        <v>215</v>
      </c>
      <c r="O49" s="196" t="s">
        <v>216</v>
      </c>
      <c r="P49" s="197"/>
      <c r="Q49" s="196"/>
      <c r="R49" s="197"/>
      <c r="S49" s="198"/>
      <c r="T49" s="197"/>
      <c r="U49" s="198"/>
      <c r="V49" s="199"/>
      <c r="W49" s="196"/>
      <c r="X49" s="200"/>
      <c r="Y49" s="196"/>
      <c r="Z49" s="197"/>
      <c r="AA49" s="201"/>
    </row>
    <row r="50" spans="1:27" ht="25.5" customHeight="1" x14ac:dyDescent="0.25">
      <c r="A50" s="368"/>
      <c r="B50" s="384"/>
      <c r="C50" s="368"/>
      <c r="D50" s="368"/>
      <c r="E50" s="369" t="s">
        <v>219</v>
      </c>
      <c r="F50" s="370" t="s">
        <v>23</v>
      </c>
      <c r="G50" s="241" t="s">
        <v>220</v>
      </c>
      <c r="H50" s="235">
        <f t="shared" ref="H50" si="17">I50*0.85</f>
        <v>850000</v>
      </c>
      <c r="I50" s="236">
        <f>'[1]ΣΠ-ΕΣ-ΠΠ (19.05.21)'!I260</f>
        <v>1000000</v>
      </c>
      <c r="J50" s="192">
        <f t="shared" si="15"/>
        <v>0</v>
      </c>
      <c r="K50" s="191">
        <v>0</v>
      </c>
      <c r="L50" s="238">
        <f>H50-J50-J51-J52-J53</f>
        <v>850000</v>
      </c>
      <c r="M50" s="239">
        <f>I50-K50-K51-K52-K53</f>
        <v>1000000</v>
      </c>
      <c r="N50" s="240" t="s">
        <v>221</v>
      </c>
      <c r="O50" s="241" t="s">
        <v>222</v>
      </c>
      <c r="P50" s="242" t="s">
        <v>223</v>
      </c>
      <c r="Q50" s="241" t="s">
        <v>222</v>
      </c>
      <c r="R50" s="242" t="s">
        <v>224</v>
      </c>
      <c r="S50" s="241" t="s">
        <v>225</v>
      </c>
      <c r="T50" s="197"/>
      <c r="U50" s="198"/>
      <c r="V50" s="199"/>
      <c r="W50" s="196"/>
      <c r="X50" s="200"/>
      <c r="Y50" s="196"/>
      <c r="Z50" s="197"/>
      <c r="AA50" s="201"/>
    </row>
    <row r="51" spans="1:27" ht="25.5" x14ac:dyDescent="0.25">
      <c r="A51" s="368"/>
      <c r="B51" s="384"/>
      <c r="C51" s="368"/>
      <c r="D51" s="368"/>
      <c r="E51" s="369" t="s">
        <v>226</v>
      </c>
      <c r="F51" s="370" t="s">
        <v>23</v>
      </c>
      <c r="G51" s="325"/>
      <c r="H51" s="337"/>
      <c r="I51" s="338"/>
      <c r="J51" s="192">
        <f t="shared" si="15"/>
        <v>0</v>
      </c>
      <c r="K51" s="191">
        <v>0</v>
      </c>
      <c r="L51" s="339"/>
      <c r="M51" s="340"/>
      <c r="N51" s="324"/>
      <c r="O51" s="325"/>
      <c r="P51" s="385"/>
      <c r="Q51" s="325"/>
      <c r="R51" s="385"/>
      <c r="S51" s="325"/>
      <c r="T51" s="197"/>
      <c r="U51" s="198"/>
      <c r="V51" s="199"/>
      <c r="W51" s="196"/>
      <c r="X51" s="200"/>
      <c r="Y51" s="196"/>
      <c r="Z51" s="197"/>
      <c r="AA51" s="201"/>
    </row>
    <row r="52" spans="1:27" ht="25.5" x14ac:dyDescent="0.25">
      <c r="A52" s="368"/>
      <c r="B52" s="384"/>
      <c r="C52" s="368"/>
      <c r="D52" s="368"/>
      <c r="E52" s="369" t="s">
        <v>227</v>
      </c>
      <c r="F52" s="370" t="s">
        <v>23</v>
      </c>
      <c r="G52" s="325"/>
      <c r="H52" s="337"/>
      <c r="I52" s="338"/>
      <c r="J52" s="192">
        <f t="shared" si="15"/>
        <v>0</v>
      </c>
      <c r="K52" s="191">
        <v>0</v>
      </c>
      <c r="L52" s="339"/>
      <c r="M52" s="340"/>
      <c r="N52" s="324"/>
      <c r="O52" s="325"/>
      <c r="P52" s="385"/>
      <c r="Q52" s="325"/>
      <c r="R52" s="385"/>
      <c r="S52" s="325"/>
      <c r="T52" s="197"/>
      <c r="U52" s="198"/>
      <c r="V52" s="199"/>
      <c r="W52" s="196"/>
      <c r="X52" s="200"/>
      <c r="Y52" s="196"/>
      <c r="Z52" s="197"/>
      <c r="AA52" s="201"/>
    </row>
    <row r="53" spans="1:27" ht="26.25" thickBot="1" x14ac:dyDescent="0.3">
      <c r="A53" s="378"/>
      <c r="B53" s="386"/>
      <c r="C53" s="371"/>
      <c r="D53" s="371"/>
      <c r="E53" s="372" t="s">
        <v>228</v>
      </c>
      <c r="F53" s="373" t="s">
        <v>23</v>
      </c>
      <c r="G53" s="381"/>
      <c r="H53" s="350"/>
      <c r="I53" s="351"/>
      <c r="J53" s="207">
        <f t="shared" si="15"/>
        <v>0</v>
      </c>
      <c r="K53" s="206">
        <v>0</v>
      </c>
      <c r="L53" s="354"/>
      <c r="M53" s="355"/>
      <c r="N53" s="387"/>
      <c r="O53" s="381"/>
      <c r="P53" s="388"/>
      <c r="Q53" s="381"/>
      <c r="R53" s="388"/>
      <c r="S53" s="381"/>
      <c r="T53" s="212"/>
      <c r="U53" s="213"/>
      <c r="V53" s="214"/>
      <c r="W53" s="211"/>
      <c r="X53" s="215"/>
      <c r="Y53" s="211"/>
      <c r="Z53" s="212"/>
      <c r="AA53" s="216"/>
    </row>
    <row r="54" spans="1:27" ht="33" customHeight="1" thickBot="1" x14ac:dyDescent="0.3">
      <c r="A54" s="128"/>
      <c r="B54" s="128"/>
      <c r="C54" s="128"/>
      <c r="D54" s="128"/>
      <c r="E54" s="129"/>
      <c r="F54" s="128"/>
      <c r="G54" s="129" t="s">
        <v>202</v>
      </c>
      <c r="H54" s="130">
        <f t="shared" ref="H54:K54" si="18">SUM(H47:H53)</f>
        <v>6790984.0499999998</v>
      </c>
      <c r="I54" s="130">
        <f t="shared" si="18"/>
        <v>7989393</v>
      </c>
      <c r="J54" s="130">
        <f t="shared" si="18"/>
        <v>0</v>
      </c>
      <c r="K54" s="264">
        <f t="shared" si="18"/>
        <v>0</v>
      </c>
      <c r="L54" s="265">
        <f>SUM(L47:L53)</f>
        <v>6790984.0499999998</v>
      </c>
      <c r="M54" s="264">
        <f>SUM(M47:M53)</f>
        <v>7989393</v>
      </c>
      <c r="N54" s="134"/>
      <c r="O54" s="135"/>
      <c r="P54" s="136"/>
      <c r="Q54" s="135"/>
      <c r="R54" s="136"/>
      <c r="S54" s="137"/>
      <c r="T54" s="136"/>
      <c r="U54" s="137"/>
      <c r="V54" s="138"/>
      <c r="W54" s="135"/>
      <c r="X54" s="139"/>
      <c r="Y54" s="135"/>
      <c r="Z54" s="136"/>
      <c r="AA54" s="140"/>
    </row>
    <row r="55" spans="1:27" ht="34.5" customHeight="1" thickBot="1" x14ac:dyDescent="0.3">
      <c r="A55" s="365"/>
      <c r="B55" s="365"/>
      <c r="C55" s="379" t="s">
        <v>229</v>
      </c>
      <c r="D55" s="379" t="s">
        <v>229</v>
      </c>
      <c r="E55" s="379" t="s">
        <v>229</v>
      </c>
      <c r="F55" s="379" t="s">
        <v>229</v>
      </c>
      <c r="G55" s="129" t="s">
        <v>230</v>
      </c>
      <c r="H55" s="389">
        <f t="shared" ref="H55:J55" si="19">H46+H38+H24+H20+H10+H54</f>
        <v>402497727.35000002</v>
      </c>
      <c r="I55" s="390">
        <f t="shared" si="19"/>
        <v>473526740</v>
      </c>
      <c r="J55" s="391">
        <f t="shared" si="19"/>
        <v>157250000</v>
      </c>
      <c r="K55" s="392">
        <f>K46+K38+K24+K20+K10+K54</f>
        <v>185000000</v>
      </c>
      <c r="L55" s="393">
        <f>L46+L38+L24+L20+L10+L54</f>
        <v>263782798.35000002</v>
      </c>
      <c r="M55" s="394">
        <f>M46+M38+M24+M20+M10+M54</f>
        <v>310332706</v>
      </c>
      <c r="N55" s="195"/>
      <c r="O55" s="196"/>
      <c r="P55" s="197"/>
      <c r="Q55" s="196"/>
      <c r="R55" s="197"/>
      <c r="S55" s="198"/>
      <c r="T55" s="197"/>
      <c r="U55" s="198"/>
      <c r="V55" s="199"/>
      <c r="W55" s="196"/>
      <c r="X55" s="200"/>
      <c r="Y55" s="196"/>
      <c r="Z55" s="197"/>
      <c r="AA55" s="201"/>
    </row>
    <row r="56" spans="1:27" ht="21.75" customHeight="1" thickBot="1" x14ac:dyDescent="0.3">
      <c r="A56" s="395"/>
      <c r="B56" s="395"/>
      <c r="C56" s="379" t="s">
        <v>229</v>
      </c>
      <c r="D56" s="379" t="s">
        <v>229</v>
      </c>
      <c r="E56" s="379" t="s">
        <v>229</v>
      </c>
      <c r="F56" s="379" t="s">
        <v>229</v>
      </c>
      <c r="G56" s="129" t="s">
        <v>231</v>
      </c>
      <c r="H56" s="396">
        <v>1</v>
      </c>
      <c r="I56" s="397">
        <v>1</v>
      </c>
      <c r="J56" s="398">
        <f>J55/H55</f>
        <v>0.39068543575467218</v>
      </c>
      <c r="K56" s="399">
        <f>K55/I55</f>
        <v>0.39068543415309553</v>
      </c>
      <c r="L56" s="398">
        <f>L55/H55</f>
        <v>0.65536469009829312</v>
      </c>
      <c r="M56" s="398">
        <f>M55/I55</f>
        <v>0.65536469175954037</v>
      </c>
      <c r="N56" s="400"/>
      <c r="O56" s="196"/>
      <c r="P56" s="197"/>
      <c r="Q56" s="196"/>
      <c r="R56" s="197"/>
      <c r="S56" s="198"/>
      <c r="T56" s="197"/>
      <c r="U56" s="198"/>
      <c r="V56" s="199"/>
      <c r="W56" s="196"/>
      <c r="X56" s="200"/>
      <c r="Y56" s="196"/>
      <c r="Z56" s="197"/>
      <c r="AA56" s="201"/>
    </row>
    <row r="57" spans="1:27" ht="39.75" customHeight="1" thickTop="1" x14ac:dyDescent="0.25">
      <c r="A57" s="1" t="s">
        <v>0</v>
      </c>
      <c r="B57" s="2" t="s">
        <v>1</v>
      </c>
      <c r="C57" s="2" t="s">
        <v>2</v>
      </c>
      <c r="D57" s="2" t="s">
        <v>3</v>
      </c>
      <c r="E57" s="2" t="s">
        <v>4</v>
      </c>
      <c r="F57" s="2" t="s">
        <v>5</v>
      </c>
      <c r="G57" s="2" t="s">
        <v>6</v>
      </c>
      <c r="H57" s="3" t="s">
        <v>7</v>
      </c>
      <c r="I57" s="4" t="s">
        <v>8</v>
      </c>
      <c r="J57" s="5" t="s">
        <v>9</v>
      </c>
      <c r="K57" s="6" t="s">
        <v>10</v>
      </c>
      <c r="L57" s="7" t="s">
        <v>11</v>
      </c>
      <c r="M57" s="8" t="s">
        <v>12</v>
      </c>
      <c r="N57" s="9" t="s">
        <v>13</v>
      </c>
      <c r="O57" s="10"/>
      <c r="P57" s="10"/>
      <c r="Q57" s="10"/>
      <c r="R57" s="10"/>
      <c r="S57" s="10"/>
      <c r="T57" s="10"/>
      <c r="U57" s="11"/>
      <c r="V57" s="12" t="s">
        <v>14</v>
      </c>
      <c r="W57" s="13"/>
      <c r="X57" s="13"/>
      <c r="Y57" s="13"/>
      <c r="Z57" s="13"/>
      <c r="AA57" s="14"/>
    </row>
    <row r="58" spans="1:27" ht="26.25" thickBot="1" x14ac:dyDescent="0.3">
      <c r="A58" s="16"/>
      <c r="B58" s="17"/>
      <c r="C58" s="17"/>
      <c r="D58" s="17"/>
      <c r="E58" s="17"/>
      <c r="F58" s="17"/>
      <c r="G58" s="17"/>
      <c r="H58" s="18"/>
      <c r="I58" s="19"/>
      <c r="J58" s="20"/>
      <c r="K58" s="21"/>
      <c r="L58" s="22"/>
      <c r="M58" s="23"/>
      <c r="N58" s="24" t="s">
        <v>15</v>
      </c>
      <c r="O58" s="25" t="s">
        <v>16</v>
      </c>
      <c r="P58" s="26" t="s">
        <v>15</v>
      </c>
      <c r="Q58" s="25" t="s">
        <v>16</v>
      </c>
      <c r="R58" s="26" t="s">
        <v>15</v>
      </c>
      <c r="S58" s="28" t="s">
        <v>16</v>
      </c>
      <c r="T58" s="26" t="s">
        <v>15</v>
      </c>
      <c r="U58" s="28" t="s">
        <v>16</v>
      </c>
      <c r="V58" s="29" t="s">
        <v>17</v>
      </c>
      <c r="W58" s="30" t="s">
        <v>16</v>
      </c>
      <c r="X58" s="31" t="s">
        <v>17</v>
      </c>
      <c r="Y58" s="32" t="s">
        <v>16</v>
      </c>
      <c r="Z58" s="31" t="s">
        <v>17</v>
      </c>
      <c r="AA58" s="33" t="s">
        <v>16</v>
      </c>
    </row>
    <row r="59" spans="1:27" ht="61.5" customHeight="1" x14ac:dyDescent="0.25">
      <c r="A59" s="141" t="s">
        <v>232</v>
      </c>
      <c r="B59" s="142" t="s">
        <v>128</v>
      </c>
      <c r="C59" s="142" t="s">
        <v>233</v>
      </c>
      <c r="D59" s="142" t="s">
        <v>234</v>
      </c>
      <c r="E59" s="401" t="s">
        <v>235</v>
      </c>
      <c r="F59" s="302" t="s">
        <v>236</v>
      </c>
      <c r="G59" s="302" t="s">
        <v>237</v>
      </c>
      <c r="H59" s="303">
        <f>'[1]ΣΠ-ΕΣ-ΠΠ (19.05.21)'!G160</f>
        <v>1275000</v>
      </c>
      <c r="I59" s="270">
        <f>'[1]ΣΠ-ΕΣ-ΠΠ (19.05.21)'!I160</f>
        <v>1500000</v>
      </c>
      <c r="J59" s="269">
        <f t="shared" ref="J59:J83" si="20">0.85*K59</f>
        <v>0</v>
      </c>
      <c r="K59" s="270">
        <v>0</v>
      </c>
      <c r="L59" s="304">
        <f t="shared" ref="L59:M65" si="21">H59-J59</f>
        <v>1275000</v>
      </c>
      <c r="M59" s="305">
        <f t="shared" si="21"/>
        <v>1500000</v>
      </c>
      <c r="N59" s="402" t="s">
        <v>238</v>
      </c>
      <c r="O59" s="274" t="s">
        <v>239</v>
      </c>
      <c r="P59" s="403" t="s">
        <v>240</v>
      </c>
      <c r="Q59" s="274" t="s">
        <v>241</v>
      </c>
      <c r="R59" s="275"/>
      <c r="S59" s="276"/>
      <c r="T59" s="275"/>
      <c r="U59" s="276"/>
      <c r="V59" s="404" t="s">
        <v>242</v>
      </c>
      <c r="W59" s="405" t="s">
        <v>85</v>
      </c>
      <c r="X59" s="406" t="s">
        <v>243</v>
      </c>
      <c r="Y59" s="280" t="s">
        <v>244</v>
      </c>
      <c r="Z59" s="407"/>
      <c r="AA59" s="408"/>
    </row>
    <row r="60" spans="1:27" ht="61.5" customHeight="1" x14ac:dyDescent="0.25">
      <c r="A60" s="156"/>
      <c r="B60" s="157"/>
      <c r="C60" s="157"/>
      <c r="D60" s="157"/>
      <c r="E60" s="409" t="s">
        <v>245</v>
      </c>
      <c r="F60" s="189" t="s">
        <v>236</v>
      </c>
      <c r="G60" s="189" t="s">
        <v>237</v>
      </c>
      <c r="H60" s="190">
        <f>'[1]ΣΠ-ΕΣ-ΠΠ (19.05.21)'!G162+'[1]ΣΠ-ΕΣ-ΠΠ (19.05.21)'!G163</f>
        <v>2550000</v>
      </c>
      <c r="I60" s="191">
        <f>'[1]ΣΠ-ΕΣ-ΠΠ (19.05.21)'!I162+'[1]ΣΠ-ΕΣ-ΠΠ (19.05.21)'!I163</f>
        <v>3000000</v>
      </c>
      <c r="J60" s="192">
        <f t="shared" si="20"/>
        <v>0</v>
      </c>
      <c r="K60" s="191">
        <v>0</v>
      </c>
      <c r="L60" s="193">
        <f t="shared" si="21"/>
        <v>2550000</v>
      </c>
      <c r="M60" s="194">
        <f t="shared" si="21"/>
        <v>3000000</v>
      </c>
      <c r="N60" s="410" t="s">
        <v>238</v>
      </c>
      <c r="O60" s="196" t="s">
        <v>239</v>
      </c>
      <c r="P60" s="411" t="s">
        <v>240</v>
      </c>
      <c r="Q60" s="196" t="s">
        <v>241</v>
      </c>
      <c r="R60" s="197" t="s">
        <v>246</v>
      </c>
      <c r="S60" s="198" t="s">
        <v>247</v>
      </c>
      <c r="T60" s="197" t="s">
        <v>246</v>
      </c>
      <c r="U60" s="198" t="s">
        <v>247</v>
      </c>
      <c r="V60" s="412" t="s">
        <v>242</v>
      </c>
      <c r="W60" s="198" t="s">
        <v>85</v>
      </c>
      <c r="X60" s="411" t="s">
        <v>243</v>
      </c>
      <c r="Y60" s="196" t="s">
        <v>244</v>
      </c>
      <c r="Z60" s="197" t="s">
        <v>200</v>
      </c>
      <c r="AA60" s="201" t="s">
        <v>190</v>
      </c>
    </row>
    <row r="61" spans="1:27" ht="61.5" customHeight="1" x14ac:dyDescent="0.25">
      <c r="A61" s="156"/>
      <c r="B61" s="157"/>
      <c r="C61" s="157"/>
      <c r="D61" s="157"/>
      <c r="E61" s="283" t="s">
        <v>248</v>
      </c>
      <c r="F61" s="204" t="s">
        <v>236</v>
      </c>
      <c r="G61" s="204" t="s">
        <v>237</v>
      </c>
      <c r="H61" s="205">
        <f>'[1]ΣΠ-ΕΣ-ΠΠ (19.05.21)'!G161</f>
        <v>1275000</v>
      </c>
      <c r="I61" s="206">
        <f>'[1]ΣΠ-ΕΣ-ΠΠ (19.05.21)'!I161</f>
        <v>1500000</v>
      </c>
      <c r="J61" s="207">
        <f t="shared" si="20"/>
        <v>0</v>
      </c>
      <c r="K61" s="206">
        <v>0</v>
      </c>
      <c r="L61" s="208">
        <f t="shared" si="21"/>
        <v>1275000</v>
      </c>
      <c r="M61" s="209">
        <f t="shared" si="21"/>
        <v>1500000</v>
      </c>
      <c r="N61" s="311" t="s">
        <v>238</v>
      </c>
      <c r="O61" s="211" t="s">
        <v>239</v>
      </c>
      <c r="P61" s="212"/>
      <c r="Q61" s="211"/>
      <c r="R61" s="212"/>
      <c r="S61" s="213"/>
      <c r="T61" s="212"/>
      <c r="U61" s="213"/>
      <c r="V61" s="214" t="s">
        <v>249</v>
      </c>
      <c r="W61" s="211" t="s">
        <v>85</v>
      </c>
      <c r="X61" s="215"/>
      <c r="Y61" s="215"/>
      <c r="Z61" s="212"/>
      <c r="AA61" s="216"/>
    </row>
    <row r="62" spans="1:27" ht="61.5" customHeight="1" x14ac:dyDescent="0.25">
      <c r="A62" s="156"/>
      <c r="B62" s="157"/>
      <c r="C62" s="157"/>
      <c r="D62" s="157"/>
      <c r="E62" s="413" t="s">
        <v>250</v>
      </c>
      <c r="F62" s="174" t="s">
        <v>236</v>
      </c>
      <c r="G62" s="174" t="s">
        <v>251</v>
      </c>
      <c r="H62" s="313">
        <f>'[1]ΣΠ-ΕΣ-ΠΠ (19.05.21)'!G166</f>
        <v>2337500</v>
      </c>
      <c r="I62" s="178">
        <f>'[1]ΣΠ-ΕΣ-ΠΠ (19.05.21)'!I166</f>
        <v>2750000</v>
      </c>
      <c r="J62" s="177">
        <f t="shared" si="20"/>
        <v>0</v>
      </c>
      <c r="K62" s="178">
        <v>0</v>
      </c>
      <c r="L62" s="314">
        <f t="shared" si="21"/>
        <v>2337500</v>
      </c>
      <c r="M62" s="315">
        <f t="shared" si="21"/>
        <v>2750000</v>
      </c>
      <c r="N62" s="414" t="s">
        <v>238</v>
      </c>
      <c r="O62" s="182" t="s">
        <v>239</v>
      </c>
      <c r="P62" s="183"/>
      <c r="Q62" s="182"/>
      <c r="R62" s="183"/>
      <c r="S62" s="184"/>
      <c r="T62" s="183"/>
      <c r="U62" s="184"/>
      <c r="V62" s="185" t="s">
        <v>242</v>
      </c>
      <c r="W62" s="182" t="s">
        <v>85</v>
      </c>
      <c r="X62" s="186"/>
      <c r="Y62" s="186"/>
      <c r="Z62" s="183"/>
      <c r="AA62" s="187"/>
    </row>
    <row r="63" spans="1:27" ht="61.5" customHeight="1" x14ac:dyDescent="0.25">
      <c r="A63" s="156"/>
      <c r="B63" s="157"/>
      <c r="C63" s="157"/>
      <c r="D63" s="157"/>
      <c r="E63" s="409" t="s">
        <v>252</v>
      </c>
      <c r="F63" s="189" t="s">
        <v>236</v>
      </c>
      <c r="G63" s="189" t="s">
        <v>251</v>
      </c>
      <c r="H63" s="190">
        <f>'[1]ΣΠ-ΕΣ-ΠΠ (19.05.21)'!G167+'[1]ΣΠ-ΕΣ-ΠΠ (19.05.21)'!G168</f>
        <v>2550000</v>
      </c>
      <c r="I63" s="191">
        <f>'[1]ΣΠ-ΕΣ-ΠΠ (19.05.21)'!I167+'[1]ΣΠ-ΕΣ-ΠΠ (19.05.21)'!I168</f>
        <v>3000000</v>
      </c>
      <c r="J63" s="192">
        <f t="shared" si="20"/>
        <v>0</v>
      </c>
      <c r="K63" s="191">
        <v>0</v>
      </c>
      <c r="L63" s="193">
        <f t="shared" si="21"/>
        <v>2550000</v>
      </c>
      <c r="M63" s="194">
        <f t="shared" si="21"/>
        <v>3000000</v>
      </c>
      <c r="N63" s="415" t="s">
        <v>238</v>
      </c>
      <c r="O63" s="196" t="s">
        <v>239</v>
      </c>
      <c r="P63" s="197"/>
      <c r="Q63" s="196"/>
      <c r="R63" s="197" t="s">
        <v>246</v>
      </c>
      <c r="S63" s="198" t="s">
        <v>247</v>
      </c>
      <c r="T63" s="197" t="s">
        <v>246</v>
      </c>
      <c r="U63" s="198" t="s">
        <v>247</v>
      </c>
      <c r="V63" s="199" t="s">
        <v>242</v>
      </c>
      <c r="W63" s="196" t="s">
        <v>85</v>
      </c>
      <c r="X63" s="200"/>
      <c r="Y63" s="200"/>
      <c r="Z63" s="197" t="s">
        <v>200</v>
      </c>
      <c r="AA63" s="201" t="s">
        <v>190</v>
      </c>
    </row>
    <row r="64" spans="1:27" ht="80.25" customHeight="1" x14ac:dyDescent="0.25">
      <c r="A64" s="156"/>
      <c r="B64" s="157"/>
      <c r="C64" s="202"/>
      <c r="D64" s="202"/>
      <c r="E64" s="283" t="s">
        <v>253</v>
      </c>
      <c r="F64" s="204" t="s">
        <v>236</v>
      </c>
      <c r="G64" s="204" t="s">
        <v>254</v>
      </c>
      <c r="H64" s="205">
        <f>'[1]ΣΠ-ΕΣ-ΠΠ (19.05.21)'!G169</f>
        <v>850000</v>
      </c>
      <c r="I64" s="206">
        <f>'[1]ΣΠ-ΕΣ-ΠΠ (19.05.21)'!I169</f>
        <v>1000000</v>
      </c>
      <c r="J64" s="207">
        <f t="shared" si="20"/>
        <v>0</v>
      </c>
      <c r="K64" s="206">
        <v>0</v>
      </c>
      <c r="L64" s="208">
        <f t="shared" si="21"/>
        <v>850000</v>
      </c>
      <c r="M64" s="209">
        <f t="shared" si="21"/>
        <v>1000000</v>
      </c>
      <c r="N64" s="416"/>
      <c r="O64" s="211"/>
      <c r="P64" s="212"/>
      <c r="Q64" s="211"/>
      <c r="R64" s="212"/>
      <c r="S64" s="213"/>
      <c r="T64" s="212"/>
      <c r="U64" s="213"/>
      <c r="V64" s="214"/>
      <c r="W64" s="211"/>
      <c r="X64" s="215"/>
      <c r="Y64" s="215"/>
      <c r="Z64" s="212"/>
      <c r="AA64" s="216"/>
    </row>
    <row r="65" spans="1:27" ht="109.5" customHeight="1" x14ac:dyDescent="0.25">
      <c r="A65" s="156"/>
      <c r="B65" s="157"/>
      <c r="C65" s="158" t="s">
        <v>255</v>
      </c>
      <c r="D65" s="158" t="s">
        <v>256</v>
      </c>
      <c r="E65" s="417" t="s">
        <v>257</v>
      </c>
      <c r="F65" s="158" t="s">
        <v>236</v>
      </c>
      <c r="G65" s="158" t="s">
        <v>258</v>
      </c>
      <c r="H65" s="160">
        <f>'[1]ΣΠ-ΕΣ-ΠΠ (19.05.21)'!G176+'[1]ΣΠ-ΕΣ-ΠΠ (19.05.21)'!G177</f>
        <v>2550000</v>
      </c>
      <c r="I65" s="161">
        <f>'[1]ΣΠ-ΕΣ-ΠΠ (19.05.21)'!I176+'[1]ΣΠ-ΕΣ-ΠΠ (19.05.21)'!I177</f>
        <v>3000000</v>
      </c>
      <c r="J65" s="418">
        <f t="shared" si="20"/>
        <v>0</v>
      </c>
      <c r="K65" s="161">
        <v>0</v>
      </c>
      <c r="L65" s="163">
        <f t="shared" si="21"/>
        <v>2550000</v>
      </c>
      <c r="M65" s="164">
        <f t="shared" si="21"/>
        <v>3000000</v>
      </c>
      <c r="N65" s="419" t="s">
        <v>259</v>
      </c>
      <c r="O65" s="420" t="s">
        <v>85</v>
      </c>
      <c r="P65" s="167"/>
      <c r="Q65" s="166"/>
      <c r="R65" s="167" t="s">
        <v>246</v>
      </c>
      <c r="S65" s="421" t="s">
        <v>247</v>
      </c>
      <c r="T65" s="167" t="s">
        <v>246</v>
      </c>
      <c r="U65" s="421" t="s">
        <v>247</v>
      </c>
      <c r="V65" s="169" t="s">
        <v>249</v>
      </c>
      <c r="W65" s="166" t="s">
        <v>85</v>
      </c>
      <c r="X65" s="170"/>
      <c r="Y65" s="170"/>
      <c r="Z65" s="167" t="s">
        <v>200</v>
      </c>
      <c r="AA65" s="171" t="s">
        <v>190</v>
      </c>
    </row>
    <row r="66" spans="1:27" ht="59.25" customHeight="1" x14ac:dyDescent="0.25">
      <c r="A66" s="156"/>
      <c r="B66" s="157"/>
      <c r="C66" s="172" t="s">
        <v>260</v>
      </c>
      <c r="D66" s="172" t="s">
        <v>261</v>
      </c>
      <c r="E66" s="413" t="s">
        <v>262</v>
      </c>
      <c r="F66" s="174" t="s">
        <v>236</v>
      </c>
      <c r="G66" s="174" t="s">
        <v>263</v>
      </c>
      <c r="H66" s="313">
        <f>'[1]ΣΠ-ΕΣ-ΠΠ (19.05.21)'!G182</f>
        <v>22610000</v>
      </c>
      <c r="I66" s="178">
        <f>'[1]ΣΠ-ΕΣ-ΠΠ (19.05.21)'!I182</f>
        <v>26600000</v>
      </c>
      <c r="J66" s="177">
        <f t="shared" si="20"/>
        <v>0</v>
      </c>
      <c r="K66" s="178">
        <v>0</v>
      </c>
      <c r="L66" s="332">
        <f>H66+H67-J66-J67-J68</f>
        <v>24310000</v>
      </c>
      <c r="M66" s="333">
        <f>I66+I67-K66-K67-K68</f>
        <v>28600000</v>
      </c>
      <c r="N66" s="186" t="s">
        <v>264</v>
      </c>
      <c r="O66" s="182" t="s">
        <v>265</v>
      </c>
      <c r="P66" s="183"/>
      <c r="Q66" s="182"/>
      <c r="R66" s="183"/>
      <c r="S66" s="184"/>
      <c r="T66" s="183"/>
      <c r="U66" s="184"/>
      <c r="V66" s="185" t="s">
        <v>266</v>
      </c>
      <c r="W66" s="182" t="s">
        <v>222</v>
      </c>
      <c r="X66" s="186"/>
      <c r="Y66" s="186"/>
      <c r="Z66" s="183"/>
      <c r="AA66" s="187"/>
    </row>
    <row r="67" spans="1:27" ht="47.25" customHeight="1" x14ac:dyDescent="0.25">
      <c r="A67" s="156"/>
      <c r="B67" s="157"/>
      <c r="C67" s="157"/>
      <c r="D67" s="157"/>
      <c r="E67" s="422" t="s">
        <v>267</v>
      </c>
      <c r="F67" s="189" t="s">
        <v>236</v>
      </c>
      <c r="G67" s="189" t="s">
        <v>263</v>
      </c>
      <c r="H67" s="190">
        <f>'[1]ΣΠ-ΕΣ-ΠΠ (19.05.21)'!G183</f>
        <v>1700000</v>
      </c>
      <c r="I67" s="191">
        <f>'[1]ΣΠ-ΕΣ-ΠΠ (19.05.21)'!I183</f>
        <v>2000000</v>
      </c>
      <c r="J67" s="192">
        <f t="shared" si="20"/>
        <v>0</v>
      </c>
      <c r="K67" s="191">
        <v>0</v>
      </c>
      <c r="L67" s="339"/>
      <c r="M67" s="340"/>
      <c r="N67" s="200"/>
      <c r="O67" s="196"/>
      <c r="P67" s="197"/>
      <c r="Q67" s="196"/>
      <c r="R67" s="197"/>
      <c r="S67" s="198"/>
      <c r="T67" s="197"/>
      <c r="U67" s="198"/>
      <c r="V67" s="199"/>
      <c r="W67" s="196"/>
      <c r="X67" s="200"/>
      <c r="Y67" s="200"/>
      <c r="Z67" s="197"/>
      <c r="AA67" s="201"/>
    </row>
    <row r="68" spans="1:27" ht="59.25" customHeight="1" x14ac:dyDescent="0.25">
      <c r="A68" s="156"/>
      <c r="B68" s="157"/>
      <c r="C68" s="202"/>
      <c r="D68" s="202"/>
      <c r="E68" s="203" t="s">
        <v>268</v>
      </c>
      <c r="F68" s="204" t="s">
        <v>236</v>
      </c>
      <c r="G68" s="204"/>
      <c r="H68" s="205"/>
      <c r="I68" s="206"/>
      <c r="J68" s="207">
        <f t="shared" si="20"/>
        <v>0</v>
      </c>
      <c r="K68" s="206">
        <v>0</v>
      </c>
      <c r="L68" s="255"/>
      <c r="M68" s="256"/>
      <c r="N68" s="215"/>
      <c r="O68" s="211"/>
      <c r="P68" s="212"/>
      <c r="Q68" s="211"/>
      <c r="R68" s="212"/>
      <c r="S68" s="213"/>
      <c r="T68" s="212"/>
      <c r="U68" s="213"/>
      <c r="V68" s="214"/>
      <c r="W68" s="211"/>
      <c r="X68" s="215"/>
      <c r="Y68" s="215"/>
      <c r="Z68" s="212"/>
      <c r="AA68" s="216"/>
    </row>
    <row r="69" spans="1:27" ht="106.5" customHeight="1" x14ac:dyDescent="0.25">
      <c r="A69" s="156"/>
      <c r="B69" s="157"/>
      <c r="C69" s="172" t="s">
        <v>269</v>
      </c>
      <c r="D69" s="172" t="s">
        <v>270</v>
      </c>
      <c r="E69" s="173" t="s">
        <v>271</v>
      </c>
      <c r="F69" s="174" t="s">
        <v>236</v>
      </c>
      <c r="G69" s="174" t="s">
        <v>272</v>
      </c>
      <c r="H69" s="313">
        <f>'[1]ΣΠ-ΕΣ-ΠΠ (19.05.21)'!G193</f>
        <v>3060000</v>
      </c>
      <c r="I69" s="178">
        <f>'[1]ΣΠ-ΕΣ-ΠΠ (19.05.21)'!I193</f>
        <v>3600000</v>
      </c>
      <c r="J69" s="177">
        <f t="shared" si="20"/>
        <v>3060000</v>
      </c>
      <c r="K69" s="178">
        <v>3600000</v>
      </c>
      <c r="L69" s="314">
        <f t="shared" ref="L69:M80" si="22">H69-J69</f>
        <v>0</v>
      </c>
      <c r="M69" s="315">
        <f t="shared" si="22"/>
        <v>0</v>
      </c>
      <c r="N69" s="186" t="s">
        <v>273</v>
      </c>
      <c r="O69" s="182" t="s">
        <v>85</v>
      </c>
      <c r="P69" s="183"/>
      <c r="Q69" s="182"/>
      <c r="R69" s="183"/>
      <c r="S69" s="184"/>
      <c r="T69" s="183"/>
      <c r="U69" s="184"/>
      <c r="V69" s="185" t="s">
        <v>274</v>
      </c>
      <c r="W69" s="182" t="s">
        <v>222</v>
      </c>
      <c r="X69" s="186"/>
      <c r="Y69" s="186"/>
      <c r="Z69" s="183"/>
      <c r="AA69" s="187"/>
    </row>
    <row r="70" spans="1:27" ht="39.75" customHeight="1" x14ac:dyDescent="0.25">
      <c r="A70" s="156"/>
      <c r="B70" s="157"/>
      <c r="C70" s="157"/>
      <c r="D70" s="157"/>
      <c r="E70" s="409" t="s">
        <v>275</v>
      </c>
      <c r="F70" s="189" t="s">
        <v>236</v>
      </c>
      <c r="G70" s="189" t="s">
        <v>276</v>
      </c>
      <c r="H70" s="190">
        <f>'[1]ΣΠ-ΕΣ-ΠΠ (19.05.21)'!G194</f>
        <v>510000</v>
      </c>
      <c r="I70" s="191">
        <f>'[1]ΣΠ-ΕΣ-ΠΠ (19.05.21)'!I194</f>
        <v>600000</v>
      </c>
      <c r="J70" s="192">
        <f t="shared" si="20"/>
        <v>0</v>
      </c>
      <c r="K70" s="191">
        <v>0</v>
      </c>
      <c r="L70" s="193">
        <f t="shared" si="22"/>
        <v>510000</v>
      </c>
      <c r="M70" s="194">
        <f t="shared" si="22"/>
        <v>600000</v>
      </c>
      <c r="N70" s="186" t="s">
        <v>273</v>
      </c>
      <c r="O70" s="182" t="s">
        <v>85</v>
      </c>
      <c r="P70" s="183"/>
      <c r="Q70" s="182"/>
      <c r="R70" s="183"/>
      <c r="S70" s="184"/>
      <c r="T70" s="183"/>
      <c r="U70" s="184"/>
      <c r="V70" s="185" t="s">
        <v>274</v>
      </c>
      <c r="W70" s="182" t="s">
        <v>222</v>
      </c>
      <c r="X70" s="186"/>
      <c r="Y70" s="186"/>
      <c r="Z70" s="183"/>
      <c r="AA70" s="187"/>
    </row>
    <row r="71" spans="1:27" ht="39.75" customHeight="1" x14ac:dyDescent="0.25">
      <c r="A71" s="156"/>
      <c r="B71" s="157"/>
      <c r="C71" s="202"/>
      <c r="D71" s="202"/>
      <c r="E71" s="203" t="s">
        <v>277</v>
      </c>
      <c r="F71" s="204" t="s">
        <v>236</v>
      </c>
      <c r="G71" s="204"/>
      <c r="H71" s="205"/>
      <c r="I71" s="206"/>
      <c r="J71" s="207">
        <f t="shared" si="20"/>
        <v>0</v>
      </c>
      <c r="K71" s="206">
        <v>0</v>
      </c>
      <c r="L71" s="208">
        <f t="shared" si="22"/>
        <v>0</v>
      </c>
      <c r="M71" s="209">
        <f t="shared" si="22"/>
        <v>0</v>
      </c>
      <c r="N71" s="215"/>
      <c r="O71" s="211"/>
      <c r="P71" s="212"/>
      <c r="Q71" s="211"/>
      <c r="R71" s="212"/>
      <c r="S71" s="213"/>
      <c r="T71" s="212"/>
      <c r="U71" s="213"/>
      <c r="V71" s="214"/>
      <c r="W71" s="211"/>
      <c r="X71" s="215"/>
      <c r="Y71" s="215"/>
      <c r="Z71" s="212"/>
      <c r="AA71" s="216"/>
    </row>
    <row r="72" spans="1:27" ht="111" customHeight="1" x14ac:dyDescent="0.25">
      <c r="A72" s="156"/>
      <c r="B72" s="157"/>
      <c r="C72" s="172" t="s">
        <v>278</v>
      </c>
      <c r="D72" s="172" t="s">
        <v>279</v>
      </c>
      <c r="E72" s="413" t="s">
        <v>280</v>
      </c>
      <c r="F72" s="174" t="s">
        <v>236</v>
      </c>
      <c r="G72" s="174" t="s">
        <v>281</v>
      </c>
      <c r="H72" s="313">
        <f>'[1]ΣΠ-ΕΣ-ΠΠ (19.05.21)'!G195</f>
        <v>2550000</v>
      </c>
      <c r="I72" s="178">
        <f>'[1]ΣΠ-ΕΣ-ΠΠ (19.05.21)'!I195</f>
        <v>3000000</v>
      </c>
      <c r="J72" s="177">
        <f t="shared" si="20"/>
        <v>0</v>
      </c>
      <c r="K72" s="178">
        <v>0</v>
      </c>
      <c r="L72" s="314">
        <f t="shared" si="22"/>
        <v>2550000</v>
      </c>
      <c r="M72" s="315">
        <f t="shared" si="22"/>
        <v>3000000</v>
      </c>
      <c r="N72" s="186" t="s">
        <v>282</v>
      </c>
      <c r="O72" s="182" t="s">
        <v>85</v>
      </c>
      <c r="P72" s="183"/>
      <c r="Q72" s="182"/>
      <c r="R72" s="183"/>
      <c r="S72" s="184"/>
      <c r="T72" s="183"/>
      <c r="U72" s="184"/>
      <c r="V72" s="185" t="s">
        <v>283</v>
      </c>
      <c r="W72" s="182" t="s">
        <v>85</v>
      </c>
      <c r="X72" s="186"/>
      <c r="Y72" s="186"/>
      <c r="Z72" s="183"/>
      <c r="AA72" s="187"/>
    </row>
    <row r="73" spans="1:27" ht="54" customHeight="1" x14ac:dyDescent="0.25">
      <c r="A73" s="156"/>
      <c r="B73" s="157"/>
      <c r="C73" s="202"/>
      <c r="D73" s="202"/>
      <c r="E73" s="423" t="s">
        <v>284</v>
      </c>
      <c r="F73" s="284" t="s">
        <v>236</v>
      </c>
      <c r="G73" s="284" t="s">
        <v>281</v>
      </c>
      <c r="H73" s="424">
        <f>'[1]ΣΠ-ΕΣ-ΠΠ (19.05.21)'!G196</f>
        <v>1700000</v>
      </c>
      <c r="I73" s="425">
        <f>'[1]ΣΠ-ΕΣ-ΠΠ (19.05.21)'!I196</f>
        <v>2000000</v>
      </c>
      <c r="J73" s="207">
        <f t="shared" si="20"/>
        <v>0</v>
      </c>
      <c r="K73" s="206">
        <v>0</v>
      </c>
      <c r="L73" s="208">
        <f t="shared" si="22"/>
        <v>1700000</v>
      </c>
      <c r="M73" s="209">
        <f t="shared" si="22"/>
        <v>2000000</v>
      </c>
      <c r="N73" s="261" t="s">
        <v>285</v>
      </c>
      <c r="O73" s="262" t="s">
        <v>241</v>
      </c>
      <c r="P73" s="426"/>
      <c r="Q73" s="262"/>
      <c r="R73" s="426"/>
      <c r="S73" s="427"/>
      <c r="T73" s="426"/>
      <c r="U73" s="427"/>
      <c r="V73" s="428" t="s">
        <v>286</v>
      </c>
      <c r="W73" s="262" t="s">
        <v>222</v>
      </c>
      <c r="X73" s="261"/>
      <c r="Y73" s="261"/>
      <c r="Z73" s="426"/>
      <c r="AA73" s="429"/>
    </row>
    <row r="74" spans="1:27" ht="216.75" customHeight="1" x14ac:dyDescent="0.25">
      <c r="A74" s="156"/>
      <c r="B74" s="157"/>
      <c r="C74" s="172" t="s">
        <v>287</v>
      </c>
      <c r="D74" s="172" t="s">
        <v>288</v>
      </c>
      <c r="E74" s="217" t="s">
        <v>289</v>
      </c>
      <c r="F74" s="218" t="s">
        <v>236</v>
      </c>
      <c r="G74" s="218" t="s">
        <v>290</v>
      </c>
      <c r="H74" s="321">
        <f>'[1]ΣΠ-ΕΣ-ΠΠ (19.05.21)'!G199</f>
        <v>27604600</v>
      </c>
      <c r="I74" s="220">
        <f>'[1]ΣΠ-ΕΣ-ΠΠ (19.05.21)'!I199</f>
        <v>32476000</v>
      </c>
      <c r="J74" s="162">
        <f t="shared" si="20"/>
        <v>10030000</v>
      </c>
      <c r="K74" s="176">
        <v>11800000</v>
      </c>
      <c r="L74" s="179">
        <f t="shared" si="22"/>
        <v>17574600</v>
      </c>
      <c r="M74" s="180">
        <f t="shared" si="22"/>
        <v>20676000</v>
      </c>
      <c r="N74" s="226" t="s">
        <v>291</v>
      </c>
      <c r="O74" s="222" t="s">
        <v>222</v>
      </c>
      <c r="P74" s="223"/>
      <c r="Q74" s="222"/>
      <c r="R74" s="223"/>
      <c r="S74" s="224"/>
      <c r="T74" s="223"/>
      <c r="U74" s="224"/>
      <c r="V74" s="225" t="s">
        <v>292</v>
      </c>
      <c r="W74" s="222" t="s">
        <v>222</v>
      </c>
      <c r="X74" s="226"/>
      <c r="Y74" s="226"/>
      <c r="Z74" s="223"/>
      <c r="AA74" s="227"/>
    </row>
    <row r="75" spans="1:27" ht="54.75" customHeight="1" x14ac:dyDescent="0.25">
      <c r="A75" s="156"/>
      <c r="B75" s="157"/>
      <c r="C75" s="157"/>
      <c r="D75" s="157"/>
      <c r="E75" s="430" t="s">
        <v>293</v>
      </c>
      <c r="F75" s="218" t="s">
        <v>236</v>
      </c>
      <c r="G75" s="218" t="s">
        <v>294</v>
      </c>
      <c r="H75" s="321">
        <f>'[1]ΣΠ-ΕΣ-ΠΠ (19.05.21)'!G198</f>
        <v>1700000</v>
      </c>
      <c r="I75" s="220">
        <f>'[1]ΣΠ-ΕΣ-ΠΠ (19.05.21)'!I198</f>
        <v>2000000</v>
      </c>
      <c r="J75" s="192">
        <f t="shared" si="20"/>
        <v>0</v>
      </c>
      <c r="K75" s="191">
        <v>0</v>
      </c>
      <c r="L75" s="193">
        <f t="shared" si="22"/>
        <v>1700000</v>
      </c>
      <c r="M75" s="194">
        <f t="shared" si="22"/>
        <v>2000000</v>
      </c>
      <c r="N75" s="226" t="s">
        <v>295</v>
      </c>
      <c r="O75" s="222" t="s">
        <v>265</v>
      </c>
      <c r="P75" s="223"/>
      <c r="Q75" s="222"/>
      <c r="R75" s="223"/>
      <c r="S75" s="224"/>
      <c r="T75" s="223"/>
      <c r="U75" s="224"/>
      <c r="V75" s="199" t="s">
        <v>296</v>
      </c>
      <c r="W75" s="222" t="s">
        <v>222</v>
      </c>
      <c r="X75" s="226"/>
      <c r="Y75" s="226"/>
      <c r="Z75" s="223"/>
      <c r="AA75" s="227"/>
    </row>
    <row r="76" spans="1:27" ht="44.25" customHeight="1" x14ac:dyDescent="0.25">
      <c r="A76" s="156"/>
      <c r="B76" s="157"/>
      <c r="C76" s="157"/>
      <c r="D76" s="157"/>
      <c r="E76" s="217" t="s">
        <v>297</v>
      </c>
      <c r="F76" s="218" t="s">
        <v>236</v>
      </c>
      <c r="G76" s="218" t="s">
        <v>298</v>
      </c>
      <c r="H76" s="321">
        <f>'[1]ΣΠ-ΕΣ-ΠΠ (19.05.21)'!G200</f>
        <v>15798370</v>
      </c>
      <c r="I76" s="220">
        <f>'[1]ΣΠ-ΕΣ-ΠΠ (19.05.21)'!I200</f>
        <v>18586318</v>
      </c>
      <c r="J76" s="192">
        <f t="shared" si="20"/>
        <v>15798370.299999999</v>
      </c>
      <c r="K76" s="191">
        <v>18586318</v>
      </c>
      <c r="L76" s="193">
        <f t="shared" si="22"/>
        <v>-0.29999999888241291</v>
      </c>
      <c r="M76" s="194">
        <f t="shared" si="22"/>
        <v>0</v>
      </c>
      <c r="N76" s="226" t="s">
        <v>299</v>
      </c>
      <c r="O76" s="222" t="s">
        <v>265</v>
      </c>
      <c r="P76" s="223"/>
      <c r="Q76" s="222"/>
      <c r="R76" s="223"/>
      <c r="S76" s="224"/>
      <c r="T76" s="223"/>
      <c r="U76" s="224"/>
      <c r="V76" s="225" t="s">
        <v>300</v>
      </c>
      <c r="W76" s="222" t="s">
        <v>222</v>
      </c>
      <c r="X76" s="226"/>
      <c r="Y76" s="226"/>
      <c r="Z76" s="223"/>
      <c r="AA76" s="227"/>
    </row>
    <row r="77" spans="1:27" ht="46.5" customHeight="1" x14ac:dyDescent="0.25">
      <c r="A77" s="156"/>
      <c r="B77" s="157"/>
      <c r="C77" s="157"/>
      <c r="D77" s="157"/>
      <c r="E77" s="217" t="s">
        <v>301</v>
      </c>
      <c r="F77" s="218" t="s">
        <v>236</v>
      </c>
      <c r="G77" s="218" t="s">
        <v>298</v>
      </c>
      <c r="H77" s="321">
        <f>'[1]ΣΠ-ΕΣ-ΠΠ (19.05.21)'!G201</f>
        <v>3825000</v>
      </c>
      <c r="I77" s="220">
        <f>'[1]ΣΠ-ΕΣ-ΠΠ (19.05.21)'!I201</f>
        <v>4500000</v>
      </c>
      <c r="J77" s="192">
        <f t="shared" si="20"/>
        <v>2465000</v>
      </c>
      <c r="K77" s="191">
        <v>2900000</v>
      </c>
      <c r="L77" s="193">
        <f t="shared" si="22"/>
        <v>1360000</v>
      </c>
      <c r="M77" s="194">
        <f t="shared" si="22"/>
        <v>1600000</v>
      </c>
      <c r="N77" s="226" t="s">
        <v>299</v>
      </c>
      <c r="O77" s="222" t="s">
        <v>265</v>
      </c>
      <c r="P77" s="223" t="s">
        <v>302</v>
      </c>
      <c r="Q77" s="222" t="s">
        <v>265</v>
      </c>
      <c r="R77" s="223"/>
      <c r="S77" s="224"/>
      <c r="T77" s="223"/>
      <c r="U77" s="224"/>
      <c r="V77" s="225" t="s">
        <v>300</v>
      </c>
      <c r="W77" s="222" t="s">
        <v>222</v>
      </c>
      <c r="X77" s="226" t="s">
        <v>303</v>
      </c>
      <c r="Y77" s="226" t="s">
        <v>222</v>
      </c>
      <c r="Z77" s="223"/>
      <c r="AA77" s="227"/>
    </row>
    <row r="78" spans="1:27" ht="48.75" customHeight="1" x14ac:dyDescent="0.25">
      <c r="A78" s="156"/>
      <c r="B78" s="157"/>
      <c r="C78" s="157"/>
      <c r="D78" s="157"/>
      <c r="E78" s="217" t="s">
        <v>304</v>
      </c>
      <c r="F78" s="218" t="s">
        <v>236</v>
      </c>
      <c r="G78" s="218" t="s">
        <v>298</v>
      </c>
      <c r="H78" s="321">
        <f>'[1]ΣΠ-ΕΣ-ΠΠ (19.05.21)'!G202</f>
        <v>4250000</v>
      </c>
      <c r="I78" s="220">
        <f>'[1]ΣΠ-ΕΣ-ΠΠ (19.05.21)'!I202</f>
        <v>5000000</v>
      </c>
      <c r="J78" s="192">
        <f t="shared" si="20"/>
        <v>3060000</v>
      </c>
      <c r="K78" s="191">
        <f>2200000+1400000</f>
        <v>3600000</v>
      </c>
      <c r="L78" s="193">
        <f t="shared" si="22"/>
        <v>1190000</v>
      </c>
      <c r="M78" s="194">
        <f t="shared" si="22"/>
        <v>1400000</v>
      </c>
      <c r="N78" s="226" t="s">
        <v>299</v>
      </c>
      <c r="O78" s="222" t="s">
        <v>265</v>
      </c>
      <c r="P78" s="223" t="s">
        <v>302</v>
      </c>
      <c r="Q78" s="222" t="s">
        <v>265</v>
      </c>
      <c r="R78" s="223"/>
      <c r="S78" s="224"/>
      <c r="T78" s="223"/>
      <c r="U78" s="224"/>
      <c r="V78" s="225" t="s">
        <v>300</v>
      </c>
      <c r="W78" s="222" t="s">
        <v>222</v>
      </c>
      <c r="X78" s="226" t="s">
        <v>303</v>
      </c>
      <c r="Y78" s="226" t="s">
        <v>222</v>
      </c>
      <c r="Z78" s="223"/>
      <c r="AA78" s="227"/>
    </row>
    <row r="79" spans="1:27" ht="34.5" customHeight="1" x14ac:dyDescent="0.25">
      <c r="A79" s="156"/>
      <c r="B79" s="157"/>
      <c r="C79" s="157"/>
      <c r="D79" s="157"/>
      <c r="E79" s="431" t="s">
        <v>305</v>
      </c>
      <c r="F79" s="218" t="s">
        <v>236</v>
      </c>
      <c r="G79" s="218"/>
      <c r="H79" s="321"/>
      <c r="I79" s="220"/>
      <c r="J79" s="192">
        <f t="shared" si="20"/>
        <v>0</v>
      </c>
      <c r="K79" s="191">
        <v>0</v>
      </c>
      <c r="L79" s="193">
        <f t="shared" si="22"/>
        <v>0</v>
      </c>
      <c r="M79" s="194">
        <f t="shared" si="22"/>
        <v>0</v>
      </c>
      <c r="N79" s="226"/>
      <c r="O79" s="222"/>
      <c r="P79" s="223"/>
      <c r="Q79" s="222"/>
      <c r="R79" s="223"/>
      <c r="S79" s="224"/>
      <c r="T79" s="223"/>
      <c r="U79" s="224"/>
      <c r="V79" s="225"/>
      <c r="W79" s="222"/>
      <c r="X79" s="226"/>
      <c r="Y79" s="226"/>
      <c r="Z79" s="223"/>
      <c r="AA79" s="227"/>
    </row>
    <row r="80" spans="1:27" ht="48.75" customHeight="1" x14ac:dyDescent="0.25">
      <c r="A80" s="156"/>
      <c r="B80" s="157"/>
      <c r="C80" s="157"/>
      <c r="D80" s="157"/>
      <c r="E80" s="431" t="s">
        <v>306</v>
      </c>
      <c r="F80" s="218" t="s">
        <v>236</v>
      </c>
      <c r="G80" s="218"/>
      <c r="H80" s="321"/>
      <c r="I80" s="220"/>
      <c r="J80" s="192">
        <f t="shared" si="20"/>
        <v>0</v>
      </c>
      <c r="K80" s="191">
        <v>0</v>
      </c>
      <c r="L80" s="193">
        <f t="shared" si="22"/>
        <v>0</v>
      </c>
      <c r="M80" s="194">
        <f t="shared" si="22"/>
        <v>0</v>
      </c>
      <c r="N80" s="226"/>
      <c r="O80" s="222"/>
      <c r="P80" s="223"/>
      <c r="Q80" s="222"/>
      <c r="R80" s="223"/>
      <c r="S80" s="224"/>
      <c r="T80" s="223"/>
      <c r="U80" s="224"/>
      <c r="V80" s="225"/>
      <c r="W80" s="222"/>
      <c r="X80" s="226"/>
      <c r="Y80" s="226"/>
      <c r="Z80" s="223"/>
      <c r="AA80" s="227"/>
    </row>
    <row r="81" spans="1:27" ht="48" customHeight="1" x14ac:dyDescent="0.25">
      <c r="A81" s="156"/>
      <c r="B81" s="157"/>
      <c r="C81" s="157"/>
      <c r="D81" s="157"/>
      <c r="E81" s="217" t="s">
        <v>307</v>
      </c>
      <c r="F81" s="218" t="s">
        <v>236</v>
      </c>
      <c r="G81" s="218" t="s">
        <v>308</v>
      </c>
      <c r="H81" s="235">
        <f>'[1]ΣΠ-ΕΣ-ΠΠ (19.05.21)'!G203</f>
        <v>14450000</v>
      </c>
      <c r="I81" s="236">
        <f>'[1]ΣΠ-ΕΣ-ΠΠ (19.05.21)'!I203</f>
        <v>17000000</v>
      </c>
      <c r="J81" s="192">
        <f t="shared" si="20"/>
        <v>2890000</v>
      </c>
      <c r="K81" s="191">
        <v>3400000</v>
      </c>
      <c r="L81" s="238">
        <f>H81-J81-J82-J83</f>
        <v>4930000</v>
      </c>
      <c r="M81" s="239">
        <f>I81-K81-K82-K83</f>
        <v>5800000</v>
      </c>
      <c r="N81" s="226" t="s">
        <v>299</v>
      </c>
      <c r="O81" s="222" t="s">
        <v>265</v>
      </c>
      <c r="P81" s="223" t="s">
        <v>302</v>
      </c>
      <c r="Q81" s="222" t="s">
        <v>265</v>
      </c>
      <c r="R81" s="223"/>
      <c r="S81" s="224"/>
      <c r="T81" s="223"/>
      <c r="U81" s="224"/>
      <c r="V81" s="225" t="s">
        <v>300</v>
      </c>
      <c r="W81" s="222" t="s">
        <v>222</v>
      </c>
      <c r="X81" s="226" t="s">
        <v>303</v>
      </c>
      <c r="Y81" s="226" t="s">
        <v>222</v>
      </c>
      <c r="Z81" s="223"/>
      <c r="AA81" s="227"/>
    </row>
    <row r="82" spans="1:27" ht="38.25" x14ac:dyDescent="0.25">
      <c r="A82" s="156"/>
      <c r="B82" s="157"/>
      <c r="C82" s="157"/>
      <c r="D82" s="157"/>
      <c r="E82" s="217" t="s">
        <v>309</v>
      </c>
      <c r="F82" s="218" t="s">
        <v>236</v>
      </c>
      <c r="G82" s="218" t="s">
        <v>308</v>
      </c>
      <c r="H82" s="337"/>
      <c r="I82" s="338"/>
      <c r="J82" s="192">
        <f t="shared" si="20"/>
        <v>2720000</v>
      </c>
      <c r="K82" s="191">
        <v>3200000</v>
      </c>
      <c r="L82" s="339"/>
      <c r="M82" s="340"/>
      <c r="N82" s="226" t="s">
        <v>299</v>
      </c>
      <c r="O82" s="222" t="s">
        <v>265</v>
      </c>
      <c r="P82" s="223" t="s">
        <v>302</v>
      </c>
      <c r="Q82" s="222" t="s">
        <v>265</v>
      </c>
      <c r="R82" s="223"/>
      <c r="S82" s="224"/>
      <c r="T82" s="223"/>
      <c r="U82" s="224"/>
      <c r="V82" s="225" t="s">
        <v>300</v>
      </c>
      <c r="W82" s="222" t="s">
        <v>222</v>
      </c>
      <c r="X82" s="226" t="s">
        <v>303</v>
      </c>
      <c r="Y82" s="226" t="s">
        <v>222</v>
      </c>
      <c r="Z82" s="223"/>
      <c r="AA82" s="227"/>
    </row>
    <row r="83" spans="1:27" ht="48.75" customHeight="1" x14ac:dyDescent="0.25">
      <c r="A83" s="156"/>
      <c r="B83" s="157"/>
      <c r="C83" s="157"/>
      <c r="D83" s="157"/>
      <c r="E83" s="217" t="s">
        <v>310</v>
      </c>
      <c r="F83" s="218" t="s">
        <v>236</v>
      </c>
      <c r="G83" s="218" t="s">
        <v>308</v>
      </c>
      <c r="H83" s="344"/>
      <c r="I83" s="345"/>
      <c r="J83" s="192">
        <f t="shared" si="20"/>
        <v>3910000</v>
      </c>
      <c r="K83" s="191">
        <v>4600000</v>
      </c>
      <c r="L83" s="346"/>
      <c r="M83" s="347"/>
      <c r="N83" s="226" t="s">
        <v>299</v>
      </c>
      <c r="O83" s="222" t="s">
        <v>265</v>
      </c>
      <c r="P83" s="223" t="s">
        <v>302</v>
      </c>
      <c r="Q83" s="222" t="s">
        <v>265</v>
      </c>
      <c r="R83" s="223"/>
      <c r="S83" s="224"/>
      <c r="T83" s="223"/>
      <c r="U83" s="224"/>
      <c r="V83" s="225" t="s">
        <v>300</v>
      </c>
      <c r="W83" s="222" t="s">
        <v>222</v>
      </c>
      <c r="X83" s="226" t="s">
        <v>303</v>
      </c>
      <c r="Y83" s="226" t="s">
        <v>222</v>
      </c>
      <c r="Z83" s="223"/>
      <c r="AA83" s="227"/>
    </row>
    <row r="84" spans="1:27" ht="56.25" customHeight="1" x14ac:dyDescent="0.25">
      <c r="A84" s="156"/>
      <c r="B84" s="157"/>
      <c r="C84" s="157"/>
      <c r="D84" s="157"/>
      <c r="E84" s="217" t="s">
        <v>311</v>
      </c>
      <c r="F84" s="218" t="s">
        <v>236</v>
      </c>
      <c r="G84" s="234" t="s">
        <v>312</v>
      </c>
      <c r="H84" s="235">
        <f>'[1]ΣΠ-ΕΣ-ΠΠ (19.05.21)'!G204</f>
        <v>16065000</v>
      </c>
      <c r="I84" s="236">
        <f>'[1]ΣΠ-ΕΣ-ΠΠ (19.05.21)'!I204</f>
        <v>18900000</v>
      </c>
      <c r="J84" s="219">
        <f>K84*0.85</f>
        <v>5015000</v>
      </c>
      <c r="K84" s="220">
        <v>5900000</v>
      </c>
      <c r="L84" s="238">
        <f>H84-J84-J85-J86</f>
        <v>9520000</v>
      </c>
      <c r="M84" s="239">
        <f>I84-K84-K85-K86</f>
        <v>11200000</v>
      </c>
      <c r="N84" s="240" t="s">
        <v>313</v>
      </c>
      <c r="O84" s="241" t="s">
        <v>265</v>
      </c>
      <c r="P84" s="242" t="s">
        <v>314</v>
      </c>
      <c r="Q84" s="241" t="s">
        <v>265</v>
      </c>
      <c r="R84" s="242"/>
      <c r="S84" s="432"/>
      <c r="T84" s="242"/>
      <c r="U84" s="243"/>
      <c r="V84" s="240" t="s">
        <v>315</v>
      </c>
      <c r="W84" s="241" t="s">
        <v>222</v>
      </c>
      <c r="X84" s="433" t="s">
        <v>316</v>
      </c>
      <c r="Y84" s="434" t="s">
        <v>222</v>
      </c>
      <c r="Z84" s="242"/>
      <c r="AA84" s="246"/>
    </row>
    <row r="85" spans="1:27" ht="34.5" customHeight="1" x14ac:dyDescent="0.25">
      <c r="A85" s="156"/>
      <c r="B85" s="157"/>
      <c r="C85" s="157"/>
      <c r="D85" s="157"/>
      <c r="E85" s="217" t="s">
        <v>317</v>
      </c>
      <c r="F85" s="218" t="s">
        <v>236</v>
      </c>
      <c r="G85" s="157"/>
      <c r="H85" s="337"/>
      <c r="I85" s="338"/>
      <c r="J85" s="219">
        <f>K85*0.85</f>
        <v>850000</v>
      </c>
      <c r="K85" s="435">
        <v>1000000</v>
      </c>
      <c r="L85" s="339"/>
      <c r="M85" s="340"/>
      <c r="N85" s="324"/>
      <c r="O85" s="325"/>
      <c r="P85" s="385"/>
      <c r="Q85" s="325"/>
      <c r="R85" s="385"/>
      <c r="S85" s="436"/>
      <c r="T85" s="385"/>
      <c r="U85" s="437"/>
      <c r="V85" s="324"/>
      <c r="W85" s="325"/>
      <c r="X85" s="438"/>
      <c r="Y85" s="439"/>
      <c r="Z85" s="385"/>
      <c r="AA85" s="440"/>
    </row>
    <row r="86" spans="1:27" ht="51" x14ac:dyDescent="0.25">
      <c r="A86" s="156"/>
      <c r="B86" s="157"/>
      <c r="C86" s="157"/>
      <c r="D86" s="157"/>
      <c r="E86" s="217" t="s">
        <v>318</v>
      </c>
      <c r="F86" s="218" t="s">
        <v>236</v>
      </c>
      <c r="G86" s="343"/>
      <c r="H86" s="344"/>
      <c r="I86" s="345"/>
      <c r="J86" s="219">
        <f>K86*0.85</f>
        <v>680000</v>
      </c>
      <c r="K86" s="435">
        <v>800000</v>
      </c>
      <c r="L86" s="346"/>
      <c r="M86" s="347"/>
      <c r="N86" s="322"/>
      <c r="O86" s="323"/>
      <c r="P86" s="441"/>
      <c r="Q86" s="323"/>
      <c r="R86" s="441"/>
      <c r="S86" s="442"/>
      <c r="T86" s="441"/>
      <c r="U86" s="443"/>
      <c r="V86" s="322"/>
      <c r="W86" s="323"/>
      <c r="X86" s="444"/>
      <c r="Y86" s="445"/>
      <c r="Z86" s="441"/>
      <c r="AA86" s="446"/>
    </row>
    <row r="87" spans="1:27" ht="51" x14ac:dyDescent="0.25">
      <c r="A87" s="156"/>
      <c r="B87" s="157"/>
      <c r="C87" s="157"/>
      <c r="D87" s="157"/>
      <c r="E87" s="329" t="s">
        <v>319</v>
      </c>
      <c r="F87" s="218" t="s">
        <v>236</v>
      </c>
      <c r="G87" s="218" t="s">
        <v>312</v>
      </c>
      <c r="H87" s="321">
        <f>'[1]ΣΠ-ΕΣ-ΠΠ (19.05.21)'!G205</f>
        <v>850000</v>
      </c>
      <c r="I87" s="220">
        <f>'[1]ΣΠ-ΕΣ-ΠΠ (19.05.21)'!I205</f>
        <v>1000000</v>
      </c>
      <c r="J87" s="192">
        <f t="shared" ref="J87" si="23">0.85*K87</f>
        <v>0</v>
      </c>
      <c r="K87" s="191">
        <v>0</v>
      </c>
      <c r="L87" s="193">
        <f t="shared" ref="L87:M90" si="24">H87-J87</f>
        <v>850000</v>
      </c>
      <c r="M87" s="194">
        <f t="shared" si="24"/>
        <v>1000000</v>
      </c>
      <c r="N87" s="226"/>
      <c r="O87" s="222"/>
      <c r="P87" s="223"/>
      <c r="Q87" s="222"/>
      <c r="R87" s="223"/>
      <c r="S87" s="224"/>
      <c r="T87" s="223"/>
      <c r="U87" s="224"/>
      <c r="V87" s="225"/>
      <c r="W87" s="222"/>
      <c r="X87" s="226"/>
      <c r="Y87" s="226"/>
      <c r="Z87" s="223"/>
      <c r="AA87" s="227"/>
    </row>
    <row r="88" spans="1:27" ht="34.5" customHeight="1" x14ac:dyDescent="0.25">
      <c r="A88" s="156"/>
      <c r="B88" s="157"/>
      <c r="C88" s="157"/>
      <c r="D88" s="157"/>
      <c r="E88" s="431" t="s">
        <v>320</v>
      </c>
      <c r="F88" s="218" t="s">
        <v>236</v>
      </c>
      <c r="G88" s="218"/>
      <c r="H88" s="321"/>
      <c r="I88" s="220"/>
      <c r="J88" s="219"/>
      <c r="K88" s="220"/>
      <c r="L88" s="447"/>
      <c r="M88" s="448"/>
      <c r="N88" s="226"/>
      <c r="O88" s="222"/>
      <c r="P88" s="223"/>
      <c r="Q88" s="222"/>
      <c r="R88" s="223"/>
      <c r="S88" s="224"/>
      <c r="T88" s="223"/>
      <c r="U88" s="224"/>
      <c r="V88" s="225"/>
      <c r="W88" s="222"/>
      <c r="X88" s="226"/>
      <c r="Y88" s="226"/>
      <c r="Z88" s="223"/>
      <c r="AA88" s="227"/>
    </row>
    <row r="89" spans="1:27" ht="55.5" customHeight="1" x14ac:dyDescent="0.25">
      <c r="A89" s="156"/>
      <c r="B89" s="157"/>
      <c r="C89" s="157"/>
      <c r="D89" s="157"/>
      <c r="E89" s="431" t="s">
        <v>321</v>
      </c>
      <c r="F89" s="218" t="s">
        <v>236</v>
      </c>
      <c r="G89" s="218" t="s">
        <v>322</v>
      </c>
      <c r="H89" s="321">
        <f>'[1]ΣΠ-ΕΣ-ΠΠ (19.05.21)'!G207</f>
        <v>1275000</v>
      </c>
      <c r="I89" s="220">
        <f>'[1]ΣΠ-ΕΣ-ΠΠ (19.05.21)'!I207</f>
        <v>1500000</v>
      </c>
      <c r="J89" s="192">
        <f t="shared" ref="J89:J98" si="25">0.85*K89</f>
        <v>0</v>
      </c>
      <c r="K89" s="191">
        <v>0</v>
      </c>
      <c r="L89" s="193">
        <f t="shared" ref="L89:M89" si="26">H89-J89</f>
        <v>1275000</v>
      </c>
      <c r="M89" s="194">
        <f t="shared" si="26"/>
        <v>1500000</v>
      </c>
      <c r="N89" s="226"/>
      <c r="O89" s="222"/>
      <c r="P89" s="223"/>
      <c r="Q89" s="222"/>
      <c r="R89" s="223"/>
      <c r="S89" s="224"/>
      <c r="T89" s="223"/>
      <c r="U89" s="224"/>
      <c r="V89" s="225"/>
      <c r="W89" s="222"/>
      <c r="X89" s="226"/>
      <c r="Y89" s="226"/>
      <c r="Z89" s="223"/>
      <c r="AA89" s="227"/>
    </row>
    <row r="90" spans="1:27" ht="49.5" customHeight="1" x14ac:dyDescent="0.25">
      <c r="A90" s="156"/>
      <c r="B90" s="157"/>
      <c r="C90" s="157"/>
      <c r="D90" s="157"/>
      <c r="E90" s="229" t="s">
        <v>323</v>
      </c>
      <c r="F90" s="189" t="s">
        <v>236</v>
      </c>
      <c r="G90" s="234" t="s">
        <v>324</v>
      </c>
      <c r="H90" s="235">
        <f>'[1]ΣΠ-ΕΣ-ΠΠ (19.05.21)'!G206</f>
        <v>3675400</v>
      </c>
      <c r="I90" s="236">
        <f>'[1]ΣΠ-ΕΣ-ΠΠ (19.05.21)'!I206</f>
        <v>4324000</v>
      </c>
      <c r="J90" s="192">
        <f t="shared" si="25"/>
        <v>0</v>
      </c>
      <c r="K90" s="191">
        <v>0</v>
      </c>
      <c r="L90" s="238">
        <f t="shared" si="24"/>
        <v>3675400</v>
      </c>
      <c r="M90" s="239">
        <f t="shared" si="24"/>
        <v>4324000</v>
      </c>
      <c r="N90" s="200"/>
      <c r="O90" s="196"/>
      <c r="P90" s="197"/>
      <c r="Q90" s="196"/>
      <c r="R90" s="197"/>
      <c r="S90" s="198"/>
      <c r="T90" s="197"/>
      <c r="U90" s="198"/>
      <c r="V90" s="199"/>
      <c r="W90" s="196"/>
      <c r="X90" s="200"/>
      <c r="Y90" s="200"/>
      <c r="Z90" s="197"/>
      <c r="AA90" s="201"/>
    </row>
    <row r="91" spans="1:27" ht="77.25" customHeight="1" x14ac:dyDescent="0.25">
      <c r="A91" s="156"/>
      <c r="B91" s="157"/>
      <c r="C91" s="157"/>
      <c r="D91" s="157"/>
      <c r="E91" s="431" t="s">
        <v>325</v>
      </c>
      <c r="F91" s="189" t="s">
        <v>236</v>
      </c>
      <c r="G91" s="157"/>
      <c r="H91" s="337"/>
      <c r="I91" s="338"/>
      <c r="J91" s="192">
        <f t="shared" si="25"/>
        <v>0</v>
      </c>
      <c r="K91" s="191">
        <v>0</v>
      </c>
      <c r="L91" s="339"/>
      <c r="M91" s="340"/>
      <c r="N91" s="226"/>
      <c r="O91" s="222"/>
      <c r="P91" s="223"/>
      <c r="Q91" s="222"/>
      <c r="R91" s="223"/>
      <c r="S91" s="224"/>
      <c r="T91" s="223"/>
      <c r="U91" s="224"/>
      <c r="V91" s="225"/>
      <c r="W91" s="222"/>
      <c r="X91" s="226"/>
      <c r="Y91" s="226"/>
      <c r="Z91" s="223"/>
      <c r="AA91" s="227"/>
    </row>
    <row r="92" spans="1:27" ht="63.75" x14ac:dyDescent="0.25">
      <c r="A92" s="156"/>
      <c r="B92" s="157"/>
      <c r="C92" s="157"/>
      <c r="D92" s="157"/>
      <c r="E92" s="431" t="s">
        <v>326</v>
      </c>
      <c r="F92" s="189" t="s">
        <v>236</v>
      </c>
      <c r="G92" s="157"/>
      <c r="H92" s="337"/>
      <c r="I92" s="338"/>
      <c r="J92" s="192">
        <f t="shared" si="25"/>
        <v>0</v>
      </c>
      <c r="K92" s="191">
        <v>0</v>
      </c>
      <c r="L92" s="339"/>
      <c r="M92" s="340"/>
      <c r="N92" s="226"/>
      <c r="O92" s="222"/>
      <c r="P92" s="223"/>
      <c r="Q92" s="222"/>
      <c r="R92" s="223"/>
      <c r="S92" s="224"/>
      <c r="T92" s="223"/>
      <c r="U92" s="224"/>
      <c r="V92" s="225"/>
      <c r="W92" s="222"/>
      <c r="X92" s="226"/>
      <c r="Y92" s="226"/>
      <c r="Z92" s="223"/>
      <c r="AA92" s="227"/>
    </row>
    <row r="93" spans="1:27" ht="38.25" x14ac:dyDescent="0.25">
      <c r="A93" s="156"/>
      <c r="B93" s="157"/>
      <c r="C93" s="157"/>
      <c r="D93" s="157"/>
      <c r="E93" s="431" t="s">
        <v>327</v>
      </c>
      <c r="F93" s="189" t="s">
        <v>236</v>
      </c>
      <c r="G93" s="157"/>
      <c r="H93" s="337"/>
      <c r="I93" s="338"/>
      <c r="J93" s="192">
        <f t="shared" si="25"/>
        <v>0</v>
      </c>
      <c r="K93" s="191">
        <v>0</v>
      </c>
      <c r="L93" s="339"/>
      <c r="M93" s="340"/>
      <c r="N93" s="226"/>
      <c r="O93" s="222"/>
      <c r="P93" s="223"/>
      <c r="Q93" s="222"/>
      <c r="R93" s="223"/>
      <c r="S93" s="224"/>
      <c r="T93" s="223"/>
      <c r="U93" s="224"/>
      <c r="V93" s="225"/>
      <c r="W93" s="222"/>
      <c r="X93" s="226"/>
      <c r="Y93" s="226"/>
      <c r="Z93" s="223"/>
      <c r="AA93" s="227"/>
    </row>
    <row r="94" spans="1:27" ht="36.75" customHeight="1" x14ac:dyDescent="0.25">
      <c r="A94" s="156"/>
      <c r="B94" s="157"/>
      <c r="C94" s="157"/>
      <c r="D94" s="157"/>
      <c r="E94" s="229" t="s">
        <v>328</v>
      </c>
      <c r="F94" s="189" t="s">
        <v>236</v>
      </c>
      <c r="G94" s="157"/>
      <c r="H94" s="337"/>
      <c r="I94" s="338"/>
      <c r="J94" s="192">
        <f t="shared" si="25"/>
        <v>0</v>
      </c>
      <c r="K94" s="191">
        <v>0</v>
      </c>
      <c r="L94" s="339"/>
      <c r="M94" s="340"/>
      <c r="N94" s="200"/>
      <c r="O94" s="196"/>
      <c r="P94" s="197"/>
      <c r="Q94" s="196"/>
      <c r="R94" s="197"/>
      <c r="S94" s="198"/>
      <c r="T94" s="197"/>
      <c r="U94" s="198"/>
      <c r="V94" s="199"/>
      <c r="W94" s="196"/>
      <c r="X94" s="200"/>
      <c r="Y94" s="200"/>
      <c r="Z94" s="197"/>
      <c r="AA94" s="201"/>
    </row>
    <row r="95" spans="1:27" ht="49.5" customHeight="1" x14ac:dyDescent="0.25">
      <c r="A95" s="156"/>
      <c r="B95" s="157"/>
      <c r="C95" s="343"/>
      <c r="D95" s="343"/>
      <c r="E95" s="229" t="s">
        <v>329</v>
      </c>
      <c r="F95" s="189" t="s">
        <v>236</v>
      </c>
      <c r="G95" s="343"/>
      <c r="H95" s="344"/>
      <c r="I95" s="345"/>
      <c r="J95" s="192">
        <f t="shared" si="25"/>
        <v>0</v>
      </c>
      <c r="K95" s="191">
        <v>0</v>
      </c>
      <c r="L95" s="346"/>
      <c r="M95" s="347"/>
      <c r="N95" s="200"/>
      <c r="O95" s="196"/>
      <c r="P95" s="197"/>
      <c r="Q95" s="196"/>
      <c r="R95" s="197"/>
      <c r="S95" s="198"/>
      <c r="T95" s="197"/>
      <c r="U95" s="198"/>
      <c r="V95" s="199"/>
      <c r="W95" s="196"/>
      <c r="X95" s="200"/>
      <c r="Y95" s="200"/>
      <c r="Z95" s="197"/>
      <c r="AA95" s="201"/>
    </row>
    <row r="96" spans="1:27" ht="74.25" customHeight="1" x14ac:dyDescent="0.25">
      <c r="A96" s="156"/>
      <c r="B96" s="157"/>
      <c r="C96" s="234" t="s">
        <v>330</v>
      </c>
      <c r="D96" s="234" t="s">
        <v>331</v>
      </c>
      <c r="E96" s="329" t="s">
        <v>332</v>
      </c>
      <c r="F96" s="218" t="s">
        <v>236</v>
      </c>
      <c r="G96" s="234" t="s">
        <v>333</v>
      </c>
      <c r="H96" s="235">
        <f>'[1]ΣΠ-ΕΣ-ΠΠ (19.05.21)'!G208</f>
        <v>2118669</v>
      </c>
      <c r="I96" s="236">
        <f>'[1]ΣΠ-ΕΣ-ΠΠ (19.05.21)'!I208</f>
        <v>2492552</v>
      </c>
      <c r="J96" s="192">
        <f t="shared" si="25"/>
        <v>0</v>
      </c>
      <c r="K96" s="191">
        <v>0</v>
      </c>
      <c r="L96" s="238">
        <f t="shared" ref="L96:M96" si="27">H96-J96</f>
        <v>2118669</v>
      </c>
      <c r="M96" s="239">
        <f t="shared" si="27"/>
        <v>2492552</v>
      </c>
      <c r="N96" s="226" t="s">
        <v>334</v>
      </c>
      <c r="O96" s="222" t="s">
        <v>335</v>
      </c>
      <c r="P96" s="223"/>
      <c r="Q96" s="222"/>
      <c r="R96" s="223"/>
      <c r="S96" s="224"/>
      <c r="T96" s="223"/>
      <c r="U96" s="224"/>
      <c r="V96" s="225" t="s">
        <v>336</v>
      </c>
      <c r="W96" s="222" t="s">
        <v>222</v>
      </c>
      <c r="X96" s="226"/>
      <c r="Y96" s="226"/>
      <c r="Z96" s="223"/>
      <c r="AA96" s="227"/>
    </row>
    <row r="97" spans="1:27" ht="34.5" customHeight="1" x14ac:dyDescent="0.25">
      <c r="A97" s="156"/>
      <c r="B97" s="157"/>
      <c r="C97" s="157"/>
      <c r="D97" s="157"/>
      <c r="E97" s="409" t="s">
        <v>337</v>
      </c>
      <c r="F97" s="189" t="s">
        <v>236</v>
      </c>
      <c r="G97" s="157"/>
      <c r="H97" s="337"/>
      <c r="I97" s="338"/>
      <c r="J97" s="192">
        <f t="shared" si="25"/>
        <v>0</v>
      </c>
      <c r="K97" s="191">
        <v>0</v>
      </c>
      <c r="L97" s="339"/>
      <c r="M97" s="340"/>
      <c r="N97" s="200"/>
      <c r="O97" s="196"/>
      <c r="P97" s="197"/>
      <c r="Q97" s="196"/>
      <c r="R97" s="197"/>
      <c r="S97" s="198"/>
      <c r="T97" s="197"/>
      <c r="U97" s="198"/>
      <c r="V97" s="199"/>
      <c r="W97" s="196"/>
      <c r="X97" s="200"/>
      <c r="Y97" s="200"/>
      <c r="Z97" s="197"/>
      <c r="AA97" s="201"/>
    </row>
    <row r="98" spans="1:27" ht="50.25" customHeight="1" x14ac:dyDescent="0.25">
      <c r="A98" s="156"/>
      <c r="B98" s="157"/>
      <c r="C98" s="157"/>
      <c r="D98" s="157"/>
      <c r="E98" s="409" t="s">
        <v>338</v>
      </c>
      <c r="F98" s="189" t="s">
        <v>236</v>
      </c>
      <c r="G98" s="157"/>
      <c r="H98" s="337"/>
      <c r="I98" s="338"/>
      <c r="J98" s="192">
        <f t="shared" si="25"/>
        <v>0</v>
      </c>
      <c r="K98" s="191">
        <v>0</v>
      </c>
      <c r="L98" s="339"/>
      <c r="M98" s="340"/>
      <c r="N98" s="200"/>
      <c r="O98" s="196"/>
      <c r="P98" s="197"/>
      <c r="Q98" s="196"/>
      <c r="R98" s="197"/>
      <c r="S98" s="198"/>
      <c r="T98" s="197"/>
      <c r="U98" s="198"/>
      <c r="V98" s="199"/>
      <c r="W98" s="196"/>
      <c r="X98" s="200"/>
      <c r="Y98" s="200"/>
      <c r="Z98" s="197"/>
      <c r="AA98" s="201"/>
    </row>
    <row r="99" spans="1:27" ht="45" customHeight="1" x14ac:dyDescent="0.25">
      <c r="A99" s="156"/>
      <c r="B99" s="157"/>
      <c r="C99" s="157"/>
      <c r="D99" s="157"/>
      <c r="E99" s="409" t="s">
        <v>339</v>
      </c>
      <c r="F99" s="189" t="s">
        <v>236</v>
      </c>
      <c r="G99" s="343"/>
      <c r="H99" s="344"/>
      <c r="I99" s="345"/>
      <c r="J99" s="192"/>
      <c r="K99" s="191"/>
      <c r="L99" s="346"/>
      <c r="M99" s="347"/>
      <c r="N99" s="200"/>
      <c r="O99" s="196"/>
      <c r="P99" s="197"/>
      <c r="Q99" s="196"/>
      <c r="R99" s="197"/>
      <c r="S99" s="198"/>
      <c r="T99" s="197"/>
      <c r="U99" s="198"/>
      <c r="V99" s="199"/>
      <c r="W99" s="196"/>
      <c r="X99" s="200"/>
      <c r="Y99" s="200"/>
      <c r="Z99" s="197"/>
      <c r="AA99" s="201"/>
    </row>
    <row r="100" spans="1:27" ht="53.25" customHeight="1" thickBot="1" x14ac:dyDescent="0.3">
      <c r="A100" s="156"/>
      <c r="B100" s="157"/>
      <c r="C100" s="157"/>
      <c r="D100" s="157"/>
      <c r="E100" s="409" t="s">
        <v>340</v>
      </c>
      <c r="F100" s="189" t="s">
        <v>236</v>
      </c>
      <c r="G100" s="189" t="s">
        <v>333</v>
      </c>
      <c r="H100" s="190">
        <f>'[1]ΣΠ-ΕΣ-ΠΠ (19.05.21)'!G209</f>
        <v>1700000</v>
      </c>
      <c r="I100" s="191">
        <f>'[1]ΣΠ-ΕΣ-ΠΠ (19.05.21)'!I209</f>
        <v>2000000</v>
      </c>
      <c r="J100" s="192">
        <f t="shared" ref="J100" si="28">0.85*K100</f>
        <v>0</v>
      </c>
      <c r="K100" s="191">
        <v>0</v>
      </c>
      <c r="L100" s="193">
        <f>H100-J100</f>
        <v>1700000</v>
      </c>
      <c r="M100" s="194">
        <f>I100-K100</f>
        <v>2000000</v>
      </c>
      <c r="N100" s="200"/>
      <c r="O100" s="196"/>
      <c r="P100" s="197"/>
      <c r="Q100" s="196"/>
      <c r="R100" s="197"/>
      <c r="S100" s="198"/>
      <c r="T100" s="197"/>
      <c r="U100" s="198"/>
      <c r="V100" s="199"/>
      <c r="W100" s="196"/>
      <c r="X100" s="200"/>
      <c r="Y100" s="200"/>
      <c r="Z100" s="197"/>
      <c r="AA100" s="201"/>
    </row>
    <row r="101" spans="1:27" ht="39.75" customHeight="1" thickBot="1" x14ac:dyDescent="0.3">
      <c r="A101" s="127"/>
      <c r="B101" s="128"/>
      <c r="C101" s="128"/>
      <c r="D101" s="128"/>
      <c r="E101" s="129"/>
      <c r="F101" s="128"/>
      <c r="G101" s="129" t="s">
        <v>341</v>
      </c>
      <c r="H101" s="130">
        <f t="shared" ref="H101:M101" si="29">SUM(H59:H100)</f>
        <v>138829539</v>
      </c>
      <c r="I101" s="130">
        <f t="shared" si="29"/>
        <v>163328870</v>
      </c>
      <c r="J101" s="130">
        <f t="shared" si="29"/>
        <v>50478370.299999997</v>
      </c>
      <c r="K101" s="264">
        <f t="shared" si="29"/>
        <v>59386318</v>
      </c>
      <c r="L101" s="265">
        <f t="shared" si="29"/>
        <v>88351168.700000003</v>
      </c>
      <c r="M101" s="264">
        <f t="shared" si="29"/>
        <v>103942552</v>
      </c>
      <c r="N101" s="134"/>
      <c r="O101" s="135"/>
      <c r="P101" s="136"/>
      <c r="Q101" s="135"/>
      <c r="R101" s="136"/>
      <c r="S101" s="137"/>
      <c r="T101" s="136"/>
      <c r="U101" s="137"/>
      <c r="V101" s="138"/>
      <c r="W101" s="135"/>
      <c r="X101" s="139"/>
      <c r="Y101" s="139"/>
      <c r="Z101" s="136"/>
      <c r="AA101" s="140"/>
    </row>
    <row r="102" spans="1:27" ht="25.5" x14ac:dyDescent="0.25">
      <c r="A102" s="364" t="s">
        <v>342</v>
      </c>
      <c r="B102" s="383"/>
      <c r="C102" s="364"/>
      <c r="D102" s="364" t="s">
        <v>204</v>
      </c>
      <c r="E102" s="365" t="s">
        <v>343</v>
      </c>
      <c r="F102" s="366" t="s">
        <v>236</v>
      </c>
      <c r="G102" s="274" t="s">
        <v>206</v>
      </c>
      <c r="H102" s="303">
        <f>'[1]ΣΠ-ΕΣ-ΠΠ (19.05.21)'!G261</f>
        <v>467500</v>
      </c>
      <c r="I102" s="367">
        <f>'[1]ΣΠ-ΕΣ-ΠΠ (19.05.21)'!I261</f>
        <v>550000</v>
      </c>
      <c r="J102" s="192">
        <f t="shared" ref="J102:J109" si="30">0.85*K102</f>
        <v>0</v>
      </c>
      <c r="K102" s="191">
        <v>0</v>
      </c>
      <c r="L102" s="193">
        <f t="shared" ref="L102:M104" si="31">H102-J102</f>
        <v>467500</v>
      </c>
      <c r="M102" s="194">
        <f t="shared" si="31"/>
        <v>550000</v>
      </c>
      <c r="N102" s="307" t="s">
        <v>207</v>
      </c>
      <c r="O102" s="274" t="s">
        <v>208</v>
      </c>
      <c r="P102" s="275" t="s">
        <v>209</v>
      </c>
      <c r="Q102" s="274" t="s">
        <v>210</v>
      </c>
      <c r="R102" s="275"/>
      <c r="S102" s="276"/>
      <c r="T102" s="275"/>
      <c r="U102" s="276"/>
      <c r="V102" s="307"/>
      <c r="W102" s="274"/>
      <c r="X102" s="306"/>
      <c r="Y102" s="274"/>
      <c r="Z102" s="275"/>
      <c r="AA102" s="308"/>
    </row>
    <row r="103" spans="1:27" ht="25.5" x14ac:dyDescent="0.25">
      <c r="A103" s="368"/>
      <c r="B103" s="384"/>
      <c r="C103" s="368"/>
      <c r="D103" s="368"/>
      <c r="E103" s="369" t="s">
        <v>344</v>
      </c>
      <c r="F103" s="370" t="s">
        <v>236</v>
      </c>
      <c r="G103" s="196" t="s">
        <v>212</v>
      </c>
      <c r="H103" s="190">
        <f>I103*0.85</f>
        <v>510000</v>
      </c>
      <c r="I103" s="231">
        <f>'[1]ΣΠ-ΕΣ-ΠΠ (19.05.21)'!I262</f>
        <v>600000</v>
      </c>
      <c r="J103" s="192">
        <f t="shared" si="30"/>
        <v>0</v>
      </c>
      <c r="K103" s="191">
        <v>0</v>
      </c>
      <c r="L103" s="193">
        <f t="shared" si="31"/>
        <v>510000</v>
      </c>
      <c r="M103" s="194">
        <f t="shared" si="31"/>
        <v>600000</v>
      </c>
      <c r="N103" s="199" t="s">
        <v>213</v>
      </c>
      <c r="O103" s="196" t="s">
        <v>214</v>
      </c>
      <c r="P103" s="197" t="s">
        <v>215</v>
      </c>
      <c r="Q103" s="196" t="s">
        <v>216</v>
      </c>
      <c r="R103" s="197"/>
      <c r="S103" s="198"/>
      <c r="T103" s="197"/>
      <c r="U103" s="198"/>
      <c r="V103" s="199"/>
      <c r="W103" s="196"/>
      <c r="X103" s="200"/>
      <c r="Y103" s="196"/>
      <c r="Z103" s="197"/>
      <c r="AA103" s="201"/>
    </row>
    <row r="104" spans="1:27" ht="25.5" x14ac:dyDescent="0.25">
      <c r="A104" s="368"/>
      <c r="B104" s="384"/>
      <c r="C104" s="368"/>
      <c r="D104" s="368"/>
      <c r="E104" s="369" t="s">
        <v>345</v>
      </c>
      <c r="F104" s="370" t="s">
        <v>236</v>
      </c>
      <c r="G104" s="196" t="s">
        <v>218</v>
      </c>
      <c r="H104" s="382">
        <f>I104*0.85-1</f>
        <v>546749.6</v>
      </c>
      <c r="I104" s="231">
        <f>'[1]ΣΠ-ΕΣ-ΠΠ (19.05.21)'!I263</f>
        <v>643236</v>
      </c>
      <c r="J104" s="192">
        <f t="shared" si="30"/>
        <v>0</v>
      </c>
      <c r="K104" s="191">
        <v>0</v>
      </c>
      <c r="L104" s="193">
        <f t="shared" si="31"/>
        <v>546749.6</v>
      </c>
      <c r="M104" s="194">
        <f t="shared" si="31"/>
        <v>643236</v>
      </c>
      <c r="N104" s="197" t="s">
        <v>215</v>
      </c>
      <c r="O104" s="196" t="s">
        <v>216</v>
      </c>
      <c r="P104" s="197"/>
      <c r="Q104" s="196"/>
      <c r="R104" s="197"/>
      <c r="S104" s="198"/>
      <c r="T104" s="197"/>
      <c r="U104" s="198"/>
      <c r="V104" s="199"/>
      <c r="W104" s="196"/>
      <c r="X104" s="200"/>
      <c r="Y104" s="196"/>
      <c r="Z104" s="197"/>
      <c r="AA104" s="201"/>
    </row>
    <row r="105" spans="1:27" x14ac:dyDescent="0.25">
      <c r="A105" s="368"/>
      <c r="B105" s="384"/>
      <c r="C105" s="368"/>
      <c r="D105" s="368"/>
      <c r="E105" s="369" t="s">
        <v>346</v>
      </c>
      <c r="F105" s="370" t="s">
        <v>236</v>
      </c>
      <c r="G105" s="241" t="s">
        <v>220</v>
      </c>
      <c r="H105" s="235">
        <f t="shared" ref="H105" si="32">I105*0.85</f>
        <v>382500</v>
      </c>
      <c r="I105" s="236">
        <f>'[1]ΣΠ-ΕΣ-ΠΠ (19.05.21)'!I264</f>
        <v>450000</v>
      </c>
      <c r="J105" s="192">
        <f t="shared" si="30"/>
        <v>0</v>
      </c>
      <c r="K105" s="191">
        <v>0</v>
      </c>
      <c r="L105" s="238">
        <f>H105-J105-J106-J107-J109</f>
        <v>382500</v>
      </c>
      <c r="M105" s="239">
        <f>I105-K105-K106-K107-K109</f>
        <v>450000</v>
      </c>
      <c r="N105" s="240" t="s">
        <v>221</v>
      </c>
      <c r="O105" s="241" t="s">
        <v>222</v>
      </c>
      <c r="P105" s="242" t="s">
        <v>223</v>
      </c>
      <c r="Q105" s="241" t="s">
        <v>222</v>
      </c>
      <c r="R105" s="242" t="s">
        <v>224</v>
      </c>
      <c r="S105" s="241" t="s">
        <v>225</v>
      </c>
      <c r="T105" s="197"/>
      <c r="U105" s="198"/>
      <c r="V105" s="199"/>
      <c r="W105" s="196"/>
      <c r="X105" s="200"/>
      <c r="Y105" s="196"/>
      <c r="Z105" s="197"/>
      <c r="AA105" s="201"/>
    </row>
    <row r="106" spans="1:27" ht="51" x14ac:dyDescent="0.25">
      <c r="A106" s="368"/>
      <c r="B106" s="384"/>
      <c r="C106" s="368"/>
      <c r="D106" s="368"/>
      <c r="E106" s="369" t="s">
        <v>347</v>
      </c>
      <c r="F106" s="370" t="s">
        <v>236</v>
      </c>
      <c r="G106" s="325"/>
      <c r="H106" s="337"/>
      <c r="I106" s="338"/>
      <c r="J106" s="192">
        <f t="shared" si="30"/>
        <v>0</v>
      </c>
      <c r="K106" s="191">
        <v>0</v>
      </c>
      <c r="L106" s="339"/>
      <c r="M106" s="340"/>
      <c r="N106" s="324"/>
      <c r="O106" s="325"/>
      <c r="P106" s="385"/>
      <c r="Q106" s="325"/>
      <c r="R106" s="385"/>
      <c r="S106" s="325"/>
      <c r="T106" s="197"/>
      <c r="U106" s="198"/>
      <c r="V106" s="199"/>
      <c r="W106" s="196"/>
      <c r="X106" s="200"/>
      <c r="Y106" s="196"/>
      <c r="Z106" s="197"/>
      <c r="AA106" s="201"/>
    </row>
    <row r="107" spans="1:27" ht="25.5" x14ac:dyDescent="0.25">
      <c r="A107" s="368"/>
      <c r="B107" s="384"/>
      <c r="C107" s="368"/>
      <c r="D107" s="368"/>
      <c r="E107" s="369" t="s">
        <v>348</v>
      </c>
      <c r="F107" s="370" t="s">
        <v>236</v>
      </c>
      <c r="G107" s="325"/>
      <c r="H107" s="337"/>
      <c r="I107" s="338"/>
      <c r="J107" s="192">
        <f t="shared" si="30"/>
        <v>0</v>
      </c>
      <c r="K107" s="191">
        <v>0</v>
      </c>
      <c r="L107" s="339"/>
      <c r="M107" s="340"/>
      <c r="N107" s="324"/>
      <c r="O107" s="325"/>
      <c r="P107" s="385"/>
      <c r="Q107" s="325"/>
      <c r="R107" s="385"/>
      <c r="S107" s="325"/>
      <c r="T107" s="197"/>
      <c r="U107" s="198"/>
      <c r="V107" s="199"/>
      <c r="W107" s="196"/>
      <c r="X107" s="200"/>
      <c r="Y107" s="196"/>
      <c r="Z107" s="197"/>
      <c r="AA107" s="201"/>
    </row>
    <row r="108" spans="1:27" ht="25.5" x14ac:dyDescent="0.25">
      <c r="A108" s="368"/>
      <c r="B108" s="384"/>
      <c r="C108" s="368"/>
      <c r="D108" s="368"/>
      <c r="E108" s="379" t="s">
        <v>349</v>
      </c>
      <c r="F108" s="380" t="s">
        <v>236</v>
      </c>
      <c r="G108" s="325"/>
      <c r="H108" s="337"/>
      <c r="I108" s="338"/>
      <c r="J108" s="192">
        <f t="shared" si="30"/>
        <v>0</v>
      </c>
      <c r="K108" s="191">
        <v>0</v>
      </c>
      <c r="L108" s="339"/>
      <c r="M108" s="340"/>
      <c r="N108" s="324"/>
      <c r="O108" s="325"/>
      <c r="P108" s="385"/>
      <c r="Q108" s="325"/>
      <c r="R108" s="385"/>
      <c r="S108" s="325"/>
      <c r="T108" s="197"/>
      <c r="U108" s="198"/>
      <c r="V108" s="199"/>
      <c r="W108" s="196"/>
      <c r="X108" s="200"/>
      <c r="Y108" s="196"/>
      <c r="Z108" s="197"/>
      <c r="AA108" s="201"/>
    </row>
    <row r="109" spans="1:27" ht="26.25" thickBot="1" x14ac:dyDescent="0.3">
      <c r="A109" s="378"/>
      <c r="B109" s="386"/>
      <c r="C109" s="371"/>
      <c r="D109" s="371"/>
      <c r="E109" s="372" t="s">
        <v>350</v>
      </c>
      <c r="F109" s="373" t="s">
        <v>236</v>
      </c>
      <c r="G109" s="381"/>
      <c r="H109" s="350"/>
      <c r="I109" s="449"/>
      <c r="J109" s="207">
        <f t="shared" si="30"/>
        <v>0</v>
      </c>
      <c r="K109" s="425">
        <v>0</v>
      </c>
      <c r="L109" s="354"/>
      <c r="M109" s="355"/>
      <c r="N109" s="387"/>
      <c r="O109" s="381"/>
      <c r="P109" s="388"/>
      <c r="Q109" s="381"/>
      <c r="R109" s="388"/>
      <c r="S109" s="381"/>
      <c r="T109" s="212"/>
      <c r="U109" s="213"/>
      <c r="V109" s="214"/>
      <c r="W109" s="211"/>
      <c r="X109" s="215"/>
      <c r="Y109" s="211"/>
      <c r="Z109" s="212"/>
      <c r="AA109" s="216"/>
    </row>
    <row r="110" spans="1:27" ht="33" customHeight="1" thickBot="1" x14ac:dyDescent="0.3">
      <c r="A110" s="128"/>
      <c r="B110" s="128"/>
      <c r="C110" s="128"/>
      <c r="D110" s="128"/>
      <c r="E110" s="129"/>
      <c r="F110" s="128"/>
      <c r="G110" s="129" t="s">
        <v>351</v>
      </c>
      <c r="H110" s="130">
        <f t="shared" ref="H110:M110" si="33">SUM(H102:H109)</f>
        <v>1906749.6</v>
      </c>
      <c r="I110" s="131">
        <f t="shared" si="33"/>
        <v>2243236</v>
      </c>
      <c r="J110" s="265">
        <f t="shared" si="33"/>
        <v>0</v>
      </c>
      <c r="K110" s="131">
        <f t="shared" si="33"/>
        <v>0</v>
      </c>
      <c r="L110" s="265">
        <f t="shared" si="33"/>
        <v>1906749.6</v>
      </c>
      <c r="M110" s="264">
        <f t="shared" si="33"/>
        <v>2243236</v>
      </c>
      <c r="N110" s="134"/>
      <c r="O110" s="135"/>
      <c r="P110" s="136"/>
      <c r="Q110" s="135"/>
      <c r="R110" s="136"/>
      <c r="S110" s="137"/>
      <c r="T110" s="136"/>
      <c r="U110" s="137"/>
      <c r="V110" s="138"/>
      <c r="W110" s="135"/>
      <c r="X110" s="139"/>
      <c r="Y110" s="135"/>
      <c r="Z110" s="136"/>
      <c r="AA110" s="140"/>
    </row>
    <row r="111" spans="1:27" ht="36.75" customHeight="1" thickBot="1" x14ac:dyDescent="0.3">
      <c r="G111" s="450" t="s">
        <v>352</v>
      </c>
      <c r="H111" s="451">
        <f t="shared" ref="H111:M111" si="34">H110+H101</f>
        <v>140736288.59999999</v>
      </c>
      <c r="I111" s="452">
        <f t="shared" si="34"/>
        <v>165572106</v>
      </c>
      <c r="J111" s="453">
        <f t="shared" si="34"/>
        <v>50478370.299999997</v>
      </c>
      <c r="K111" s="454">
        <f t="shared" si="34"/>
        <v>59386318</v>
      </c>
      <c r="L111" s="453">
        <f t="shared" si="34"/>
        <v>90257918.299999997</v>
      </c>
      <c r="M111" s="454">
        <f t="shared" si="34"/>
        <v>106185788</v>
      </c>
    </row>
    <row r="112" spans="1:27" ht="21.75" customHeight="1" thickBot="1" x14ac:dyDescent="0.3">
      <c r="A112" s="395"/>
      <c r="B112" s="395"/>
      <c r="C112" s="464" t="s">
        <v>229</v>
      </c>
      <c r="D112" s="464" t="s">
        <v>229</v>
      </c>
      <c r="E112" s="464" t="s">
        <v>229</v>
      </c>
      <c r="F112" s="464" t="s">
        <v>229</v>
      </c>
      <c r="G112" s="465" t="s">
        <v>231</v>
      </c>
      <c r="H112" s="466">
        <v>1</v>
      </c>
      <c r="I112" s="467">
        <v>1</v>
      </c>
      <c r="J112" s="455">
        <f>J111/H111</f>
        <v>0.35867345090696101</v>
      </c>
      <c r="K112" s="456">
        <f>K111/I111</f>
        <v>0.35867344708413629</v>
      </c>
      <c r="L112" s="455">
        <f>L111/H111</f>
        <v>0.64132654909303899</v>
      </c>
      <c r="M112" s="456">
        <f>M111/I111</f>
        <v>0.64132655291586371</v>
      </c>
    </row>
    <row r="113" spans="1:13" ht="36.75" customHeight="1" thickTop="1" thickBot="1" x14ac:dyDescent="0.3">
      <c r="G113" s="459" t="s">
        <v>353</v>
      </c>
      <c r="H113" s="460">
        <f t="shared" ref="H113:M113" si="35">H111+H55</f>
        <v>543234015.95000005</v>
      </c>
      <c r="I113" s="461">
        <f t="shared" si="35"/>
        <v>639098846</v>
      </c>
      <c r="J113" s="462">
        <f t="shared" si="35"/>
        <v>207728370.30000001</v>
      </c>
      <c r="K113" s="461">
        <f t="shared" si="35"/>
        <v>244386318</v>
      </c>
      <c r="L113" s="462">
        <f t="shared" si="35"/>
        <v>354040716.65000004</v>
      </c>
      <c r="M113" s="463">
        <f t="shared" si="35"/>
        <v>416518494</v>
      </c>
    </row>
    <row r="114" spans="1:13" ht="21.75" customHeight="1" thickBot="1" x14ac:dyDescent="0.3">
      <c r="A114" s="395"/>
      <c r="B114" s="395"/>
      <c r="C114" s="379" t="s">
        <v>229</v>
      </c>
      <c r="D114" s="379" t="s">
        <v>229</v>
      </c>
      <c r="E114" s="379" t="s">
        <v>229</v>
      </c>
      <c r="F114" s="457" t="s">
        <v>229</v>
      </c>
      <c r="G114" s="458" t="s">
        <v>231</v>
      </c>
      <c r="H114" s="396">
        <v>1</v>
      </c>
      <c r="I114" s="397">
        <v>1</v>
      </c>
      <c r="J114" s="455">
        <f>J113/H113</f>
        <v>0.38239205241359481</v>
      </c>
      <c r="K114" s="456">
        <f>K113/I113</f>
        <v>0.382392050196254</v>
      </c>
      <c r="L114" s="455">
        <f>L113/H113</f>
        <v>0.65172781205694308</v>
      </c>
      <c r="M114" s="456">
        <f>M113/I113</f>
        <v>0.65172781426051896</v>
      </c>
    </row>
    <row r="115" spans="1:13" ht="13.5" thickTop="1" x14ac:dyDescent="0.25"/>
  </sheetData>
  <mergeCells count="190">
    <mergeCell ref="N105:N109"/>
    <mergeCell ref="O105:O109"/>
    <mergeCell ref="P105:P109"/>
    <mergeCell ref="Q105:Q109"/>
    <mergeCell ref="R105:R109"/>
    <mergeCell ref="S105:S109"/>
    <mergeCell ref="M96:M99"/>
    <mergeCell ref="A102:A109"/>
    <mergeCell ref="B102:B109"/>
    <mergeCell ref="C102:C109"/>
    <mergeCell ref="D102:D109"/>
    <mergeCell ref="G105:G109"/>
    <mergeCell ref="H105:H109"/>
    <mergeCell ref="I105:I109"/>
    <mergeCell ref="L105:L109"/>
    <mergeCell ref="M105:M109"/>
    <mergeCell ref="C96:C100"/>
    <mergeCell ref="D96:D100"/>
    <mergeCell ref="G96:G99"/>
    <mergeCell ref="H96:H99"/>
    <mergeCell ref="I96:I99"/>
    <mergeCell ref="L96:L99"/>
    <mergeCell ref="Z84:Z86"/>
    <mergeCell ref="AA84:AA86"/>
    <mergeCell ref="G90:G95"/>
    <mergeCell ref="H90:H95"/>
    <mergeCell ref="I90:I95"/>
    <mergeCell ref="L90:L95"/>
    <mergeCell ref="M90:M95"/>
    <mergeCell ref="T84:T86"/>
    <mergeCell ref="U84:U86"/>
    <mergeCell ref="V84:V86"/>
    <mergeCell ref="W84:W86"/>
    <mergeCell ref="X84:X86"/>
    <mergeCell ref="Y84:Y86"/>
    <mergeCell ref="N84:N86"/>
    <mergeCell ref="O84:O86"/>
    <mergeCell ref="P84:P86"/>
    <mergeCell ref="Q84:Q86"/>
    <mergeCell ref="R84:R86"/>
    <mergeCell ref="S84:S86"/>
    <mergeCell ref="H81:H83"/>
    <mergeCell ref="I81:I83"/>
    <mergeCell ref="L81:L83"/>
    <mergeCell ref="M81:M83"/>
    <mergeCell ref="G84:G86"/>
    <mergeCell ref="H84:H86"/>
    <mergeCell ref="I84:I86"/>
    <mergeCell ref="L84:L86"/>
    <mergeCell ref="M84:M86"/>
    <mergeCell ref="C69:C71"/>
    <mergeCell ref="D69:D71"/>
    <mergeCell ref="C72:C73"/>
    <mergeCell ref="D72:D73"/>
    <mergeCell ref="C74:C95"/>
    <mergeCell ref="D74:D95"/>
    <mergeCell ref="N57:U57"/>
    <mergeCell ref="V57:AA57"/>
    <mergeCell ref="A59:A100"/>
    <mergeCell ref="B59:B100"/>
    <mergeCell ref="C59:C64"/>
    <mergeCell ref="D59:D64"/>
    <mergeCell ref="C66:C68"/>
    <mergeCell ref="D66:D68"/>
    <mergeCell ref="L66:L68"/>
    <mergeCell ref="M66:M68"/>
    <mergeCell ref="H57:H58"/>
    <mergeCell ref="I57:I58"/>
    <mergeCell ref="J57:J58"/>
    <mergeCell ref="K57:K58"/>
    <mergeCell ref="L57:L58"/>
    <mergeCell ref="M57:M58"/>
    <mergeCell ref="Q50:Q53"/>
    <mergeCell ref="R50:R53"/>
    <mergeCell ref="S50:S53"/>
    <mergeCell ref="A57:A58"/>
    <mergeCell ref="B57:B58"/>
    <mergeCell ref="C57:C58"/>
    <mergeCell ref="D57:D58"/>
    <mergeCell ref="E57:E58"/>
    <mergeCell ref="F57:F58"/>
    <mergeCell ref="G57:G58"/>
    <mergeCell ref="I50:I53"/>
    <mergeCell ref="L50:L53"/>
    <mergeCell ref="M50:M53"/>
    <mergeCell ref="N50:N53"/>
    <mergeCell ref="O50:O53"/>
    <mergeCell ref="P50:P53"/>
    <mergeCell ref="A47:A53"/>
    <mergeCell ref="B47:B53"/>
    <mergeCell ref="C47:C53"/>
    <mergeCell ref="D47:D53"/>
    <mergeCell ref="G50:G53"/>
    <mergeCell ref="H50:H53"/>
    <mergeCell ref="A39:A45"/>
    <mergeCell ref="B39:B45"/>
    <mergeCell ref="C39:C43"/>
    <mergeCell ref="D39:D43"/>
    <mergeCell ref="G39:G43"/>
    <mergeCell ref="C44:C45"/>
    <mergeCell ref="D44:D45"/>
    <mergeCell ref="G44:G45"/>
    <mergeCell ref="F36:F37"/>
    <mergeCell ref="G36:G37"/>
    <mergeCell ref="H36:H37"/>
    <mergeCell ref="I36:I37"/>
    <mergeCell ref="L36:L37"/>
    <mergeCell ref="M36:M37"/>
    <mergeCell ref="V28:V30"/>
    <mergeCell ref="W28:W30"/>
    <mergeCell ref="C32:C37"/>
    <mergeCell ref="D32:D37"/>
    <mergeCell ref="F32:F35"/>
    <mergeCell ref="G32:G35"/>
    <mergeCell ref="H32:H35"/>
    <mergeCell ref="I32:I35"/>
    <mergeCell ref="L32:L35"/>
    <mergeCell ref="M32:M35"/>
    <mergeCell ref="AA21:AA22"/>
    <mergeCell ref="A25:A37"/>
    <mergeCell ref="B25:B37"/>
    <mergeCell ref="C25:C27"/>
    <mergeCell ref="D25:D27"/>
    <mergeCell ref="C28:C31"/>
    <mergeCell ref="D28:D31"/>
    <mergeCell ref="E28:E30"/>
    <mergeCell ref="N28:N29"/>
    <mergeCell ref="O28:O29"/>
    <mergeCell ref="I21:I22"/>
    <mergeCell ref="L21:L22"/>
    <mergeCell ref="M21:M22"/>
    <mergeCell ref="V21:V22"/>
    <mergeCell ref="W21:W22"/>
    <mergeCell ref="Z21:Z22"/>
    <mergeCell ref="A21:A23"/>
    <mergeCell ref="B21:B23"/>
    <mergeCell ref="C21:C22"/>
    <mergeCell ref="D21:D22"/>
    <mergeCell ref="G21:G22"/>
    <mergeCell ref="H21:H22"/>
    <mergeCell ref="T18:T19"/>
    <mergeCell ref="U18:U19"/>
    <mergeCell ref="V18:V19"/>
    <mergeCell ref="W18:W19"/>
    <mergeCell ref="Z18:Z19"/>
    <mergeCell ref="AA18:AA19"/>
    <mergeCell ref="N18:N19"/>
    <mergeCell ref="O18:O19"/>
    <mergeCell ref="P18:P19"/>
    <mergeCell ref="Q18:Q19"/>
    <mergeCell ref="R18:R19"/>
    <mergeCell ref="S18:S19"/>
    <mergeCell ref="H18:H19"/>
    <mergeCell ref="I18:I19"/>
    <mergeCell ref="J18:J19"/>
    <mergeCell ref="K18:K19"/>
    <mergeCell ref="L18:L19"/>
    <mergeCell ref="M18:M19"/>
    <mergeCell ref="I6:I8"/>
    <mergeCell ref="L6:L8"/>
    <mergeCell ref="M6:M8"/>
    <mergeCell ref="A11:A19"/>
    <mergeCell ref="B11:B19"/>
    <mergeCell ref="C13:C15"/>
    <mergeCell ref="D13:D15"/>
    <mergeCell ref="C16:C19"/>
    <mergeCell ref="D16:D19"/>
    <mergeCell ref="G18:G19"/>
    <mergeCell ref="M1:M2"/>
    <mergeCell ref="N1:U1"/>
    <mergeCell ref="V1:AA1"/>
    <mergeCell ref="A3:A9"/>
    <mergeCell ref="B3:B9"/>
    <mergeCell ref="C3:C4"/>
    <mergeCell ref="D3:D4"/>
    <mergeCell ref="C6:C9"/>
    <mergeCell ref="D6:D9"/>
    <mergeCell ref="H6:H8"/>
    <mergeCell ref="G1:G2"/>
    <mergeCell ref="H1:H2"/>
    <mergeCell ref="I1:I2"/>
    <mergeCell ref="J1:J2"/>
    <mergeCell ref="K1:K2"/>
    <mergeCell ref="L1:L2"/>
    <mergeCell ref="A1:A2"/>
    <mergeCell ref="B1:B2"/>
    <mergeCell ref="C1:C2"/>
    <mergeCell ref="D1:D2"/>
    <mergeCell ref="E1:E2"/>
    <mergeCell ref="F1:F2"/>
  </mergeCells>
  <pageMargins left="0.7" right="0.7" top="0.75" bottom="0.75" header="0.3" footer="0.3"/>
  <pageSetup paperSize="8" scale="25" orientation="landscape" r:id="rId1"/>
  <rowBreaks count="1" manualBreakCount="1">
    <brk id="56"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Δομή_ΠεΠ_ΑΜΘ_21_27</vt:lpstr>
      <vt:lpstr>Δομή_ΠεΠ_ΑΜΘ_21_27!Print_Area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2022-10-17T10:38:11Z</dcterms:created>
  <dcterms:modified xsi:type="dcterms:W3CDTF">2022-10-17T10:39:16Z</dcterms:modified>
</cp:coreProperties>
</file>